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599" activeTab="0"/>
  </bookViews>
  <sheets>
    <sheet name="2020-10-29" sheetId="1" r:id="rId1"/>
  </sheets>
  <definedNames>
    <definedName name="_xlnm.Print_Area" localSheetId="0">'2020-10-29'!$A$1:$E$192</definedName>
  </definedNames>
  <calcPr fullCalcOnLoad="1"/>
</workbook>
</file>

<file path=xl/sharedStrings.xml><?xml version="1.0" encoding="utf-8"?>
<sst xmlns="http://schemas.openxmlformats.org/spreadsheetml/2006/main" count="268" uniqueCount="171">
  <si>
    <t>Rady Miejskiej w Kolbuszowej</t>
  </si>
  <si>
    <t>§ 6050</t>
  </si>
  <si>
    <t xml:space="preserve">Gospodarka komunalna i ochrona środowiska </t>
  </si>
  <si>
    <t xml:space="preserve">Wydatki inwestycyjne jednostek budżetowych </t>
  </si>
  <si>
    <t>Drogi publiczne gminne</t>
  </si>
  <si>
    <t>w sprawie zmian w budżecie Miasta i  Gminy Kolbuszowa na 2020 rok</t>
  </si>
  <si>
    <t xml:space="preserve">Transport i łączność </t>
  </si>
  <si>
    <t>§ 4300</t>
  </si>
  <si>
    <t xml:space="preserve">Zakup usług pozostałych </t>
  </si>
  <si>
    <t>Rozdz. 60016</t>
  </si>
  <si>
    <t xml:space="preserve">Na podstawie art. 18 ust. 2 pkt. 4 ustawy z dnia 8 marca 1990r., o samorządzie gminnym (Dz.U.2020.0.713 t.j.) oraz art.211, art. 235, 236, ustawy z dnia 27 sierpnia 2009r., o finansach publicznych (Dz.U.2019.0.869 t.j.) </t>
  </si>
  <si>
    <t>Rozdz. 90095</t>
  </si>
  <si>
    <t xml:space="preserve">Pozostała działność </t>
  </si>
  <si>
    <t>Rozdz. 70005</t>
  </si>
  <si>
    <t>Gospodarka gruntami i nieruchomościami</t>
  </si>
  <si>
    <t xml:space="preserve">Bezpieczeństwo publiczne i ochrona przeciwpożarowej </t>
  </si>
  <si>
    <t>§ 4010</t>
  </si>
  <si>
    <t xml:space="preserve">Wynagrodzenia osobowe pracowników </t>
  </si>
  <si>
    <t>Rozdz. 75412</t>
  </si>
  <si>
    <t xml:space="preserve">Ochotnicze Straże Pożarne </t>
  </si>
  <si>
    <t>§ 4210</t>
  </si>
  <si>
    <t xml:space="preserve">Zakup materiałow i wyposażenia </t>
  </si>
  <si>
    <t xml:space="preserve">Kultura i ochrona dziedzictwa narodowego </t>
  </si>
  <si>
    <t>Rozdz. 92109</t>
  </si>
  <si>
    <t>Domy i ośrodki kultury, świetlice i kluby</t>
  </si>
  <si>
    <t>Dotacje celowe z budżetu na finansowanie lub dofinansowanie kosztów realizacji inwestycji i zakupów inwestycyjnych innych jednostek sektora finansów publicznych</t>
  </si>
  <si>
    <t>§ 6220</t>
  </si>
  <si>
    <t xml:space="preserve">  - zakup kosiarki dla MDK w Kolbuszowej </t>
  </si>
  <si>
    <t>§ 4110</t>
  </si>
  <si>
    <t>§ 4120</t>
  </si>
  <si>
    <t xml:space="preserve">Składki na ubezpieczenia społeczne </t>
  </si>
  <si>
    <t xml:space="preserve">Administracja publiczna </t>
  </si>
  <si>
    <t>Rozdz. 75023</t>
  </si>
  <si>
    <t>Urzędy gmin (miast i miast na prawach powiatu)</t>
  </si>
  <si>
    <t>Składki na Fundusz pracy</t>
  </si>
  <si>
    <t>§ 4270</t>
  </si>
  <si>
    <t>010</t>
  </si>
  <si>
    <t>Melioracje wodne</t>
  </si>
  <si>
    <t>Rozdz. 01008</t>
  </si>
  <si>
    <t>Rolnictwo i łowiectwo</t>
  </si>
  <si>
    <t xml:space="preserve">  - melioracja </t>
  </si>
  <si>
    <t>Rozdz. 40002</t>
  </si>
  <si>
    <t>Wytwarzanie i zaopatrywanie w energię elektryczną, gaz i wodę</t>
  </si>
  <si>
    <t>Dostarczanie wody</t>
  </si>
  <si>
    <t xml:space="preserve">  - rozbudowa sieci wodociagowych </t>
  </si>
  <si>
    <t xml:space="preserve">Różne rozliczenia </t>
  </si>
  <si>
    <t xml:space="preserve">Gospodarka komunalna </t>
  </si>
  <si>
    <t>§ 0770</t>
  </si>
  <si>
    <t>Wpłaty z tytułu odpłatnego nabycia prawa własności oraz prawa użytkowania wieczystego nieruchomości</t>
  </si>
  <si>
    <t xml:space="preserve">  - Szkoła Podstawowa w Bukowcu </t>
  </si>
  <si>
    <t xml:space="preserve">  - Szkoła Podstawowa w Kolbuszowej Górnej </t>
  </si>
  <si>
    <t xml:space="preserve">  - Szkoła Podstawowa w Zarębkach </t>
  </si>
  <si>
    <t>Składki na ubezpieczenie społeczne</t>
  </si>
  <si>
    <t>Edukacyjna opieka wychowawcza</t>
  </si>
  <si>
    <t>Rozdz. 85401</t>
  </si>
  <si>
    <t>Świetlice szkolne</t>
  </si>
  <si>
    <t xml:space="preserve">  - Szkoła Podstawowa w Kupnie </t>
  </si>
  <si>
    <t xml:space="preserve">  - Szkoła Podstawowa w Widełce</t>
  </si>
  <si>
    <t xml:space="preserve">  - Szkoła Podstawowa nr 1 w Kolbuszowej </t>
  </si>
  <si>
    <t>Rozdz. 70095</t>
  </si>
  <si>
    <t xml:space="preserve">Pozostała działalność </t>
  </si>
  <si>
    <t>Rozdz. 90015</t>
  </si>
  <si>
    <t>Oświetlenie ulic, placów i dróg</t>
  </si>
  <si>
    <t>Rozdz. 75075</t>
  </si>
  <si>
    <t>Rozdz. 60095</t>
  </si>
  <si>
    <t xml:space="preserve">Pozostała dzialaność </t>
  </si>
  <si>
    <t xml:space="preserve">Kultura fizyczna </t>
  </si>
  <si>
    <t>Rozdz. 92695</t>
  </si>
  <si>
    <t xml:space="preserve">  - Szkoła Podstawowa w Weryni </t>
  </si>
  <si>
    <t>§ 6060</t>
  </si>
  <si>
    <t xml:space="preserve">Edukacyjna opieka wychowawcza </t>
  </si>
  <si>
    <t>Rozdz. 85407</t>
  </si>
  <si>
    <t>Placówki wychowania pozaszkolnego</t>
  </si>
  <si>
    <t>§ 0830</t>
  </si>
  <si>
    <t>Projekt</t>
  </si>
  <si>
    <t>Uchwała Nr             /20</t>
  </si>
  <si>
    <t>z dnia  …………….2020 roku</t>
  </si>
  <si>
    <t xml:space="preserve"> - usługi weterynaryjne </t>
  </si>
  <si>
    <t xml:space="preserve">Zakup materiałow i wyposazenia </t>
  </si>
  <si>
    <t xml:space="preserve">Wydatki na zakupy inewstycyjne jednostek budżetowych </t>
  </si>
  <si>
    <t xml:space="preserve">  - zakup wiat przystankowych </t>
  </si>
  <si>
    <t xml:space="preserve">Ochrona zdrowia </t>
  </si>
  <si>
    <t>Rozdz. 85154</t>
  </si>
  <si>
    <t>§ 2310</t>
  </si>
  <si>
    <t>Dotacja celowa przekazana gminie na zadania bieżące realizowane na podstawie porozumień (umów) między jednostkami samorządu terytorialnego</t>
  </si>
  <si>
    <t xml:space="preserve">  - dotacja na Izbę Wytrzeźwień</t>
  </si>
  <si>
    <t>§ 0970</t>
  </si>
  <si>
    <t>Pomoc w zakresie dożywiania</t>
  </si>
  <si>
    <t>Rozdz.75814</t>
  </si>
  <si>
    <t>Wpływy z różnych dochodów - zwrot Vat (rozliczenie POIS)</t>
  </si>
  <si>
    <t xml:space="preserve">  - Niepubliczne Przedszkole Słoneczny Zakątek </t>
  </si>
  <si>
    <t xml:space="preserve">  - Przedszkole Niepubliczne w Kupnie</t>
  </si>
  <si>
    <t xml:space="preserve">   - Przedszkole Niepubliczne w Kolbuszowej</t>
  </si>
  <si>
    <t xml:space="preserve">  - Niepubliczne Przedszkole im. Marii Montessori w Kolbuszowej</t>
  </si>
  <si>
    <t xml:space="preserve">  - Niepubliczne Przedszkole Specjalne im. Marii Montensorii</t>
  </si>
  <si>
    <t>Dochody od osób prawnych, od osób fizycznych i od innych jednostek nieposiadających osobowości prawnej oraz wydatki związane z ich poborem</t>
  </si>
  <si>
    <t>Rozdz. 75615</t>
  </si>
  <si>
    <t>Wpływy z podatku rolnego, podatku leśnego, podatku od czynności cywilnoprawnych, podatków i opłat lokalnych od osób prawnych i innych jednostek organizacyjnych</t>
  </si>
  <si>
    <t>§ 2680</t>
  </si>
  <si>
    <t>Rekompensaty utraconych dochodów w podatkach i opłatach lokalnych</t>
  </si>
  <si>
    <t>§ 0870</t>
  </si>
  <si>
    <t xml:space="preserve">Wpływy ze sprzedazy składników majatkowych </t>
  </si>
  <si>
    <t>Rozdz. 85415</t>
  </si>
  <si>
    <t>Pomoc materialna dla uczniów o charakterze socjalnym</t>
  </si>
  <si>
    <t xml:space="preserve">§ 0940 </t>
  </si>
  <si>
    <t>Wpływy z rozliczeń/zwrotów z lat ubiegłych</t>
  </si>
  <si>
    <t>§ 2910</t>
  </si>
  <si>
    <t>Zwrot dotacji oraz płatności wykorzystanych niezgodnie z przeznaczeniem lub wykorzystanych z naruszeniem procedur, o których mowa w art. 184 ustawy, pobranych nienależnie lub w nadmiernej wysokości</t>
  </si>
  <si>
    <t xml:space="preserve">Pomoc społeczna </t>
  </si>
  <si>
    <t>Rozdz. 85202</t>
  </si>
  <si>
    <t>Wpływy z różnych dochodów - zwrot za usługi opiekuńcze</t>
  </si>
  <si>
    <t xml:space="preserve">Domy pomocy społecznej </t>
  </si>
  <si>
    <t xml:space="preserve">  - Szkoła Podstawowa nr 2 w Kolbuszowej </t>
  </si>
  <si>
    <t xml:space="preserve">  - Szkoła Podstawowa w Przedborzu </t>
  </si>
  <si>
    <t xml:space="preserve">Składki na Fundusz Pracy </t>
  </si>
  <si>
    <t>Rozbudowa drogi gminnej nr 10 40 11 R ul. Piaskowej w Kolbuszowej w km 0+004,00 do 1+827,60</t>
  </si>
  <si>
    <t xml:space="preserve">  - budowa oświetlenia ulicznego ul. Piaskowej w Kolbuszowej</t>
  </si>
  <si>
    <t>Zakup usług pozostałych - Nordic Walking</t>
  </si>
  <si>
    <t xml:space="preserve">Promocja jednostek samorządu terytorialnego </t>
  </si>
  <si>
    <t>§ 2820</t>
  </si>
  <si>
    <t>Dotacja celowa z budżetu na finansowanie lub dofinansowanie zadań zleconych do realizacji stowarzyszeniom</t>
  </si>
  <si>
    <t>Rozdz. 92601</t>
  </si>
  <si>
    <t>Obiekty sportowe</t>
  </si>
  <si>
    <t xml:space="preserve">Wydatki na zakupy inwestycyjne jednostek budżetowych </t>
  </si>
  <si>
    <t xml:space="preserve">  - montaż monitoringu na krytej pływalni w Kolbuszowej </t>
  </si>
  <si>
    <t xml:space="preserve">Zakup materiałów i wyposażenia </t>
  </si>
  <si>
    <t>Rozdz. 92120</t>
  </si>
  <si>
    <t>Ochrona zabytków i opieka nad zabytkami</t>
  </si>
  <si>
    <t>§ 6570</t>
  </si>
  <si>
    <t>Dotacje celowe przekazane z budżetu na finansowanie lub dofinansowanie zadań inwestycyjnych obiektów zabytkowych jednostkom niezaliczanym do sektora finansów publicznych</t>
  </si>
  <si>
    <t xml:space="preserve">Zakup matriałów i wyposażenia </t>
  </si>
  <si>
    <t xml:space="preserve">Oświata i wychowanie </t>
  </si>
  <si>
    <t>Rozdz. 80195</t>
  </si>
  <si>
    <t xml:space="preserve">Pozostała działaność </t>
  </si>
  <si>
    <t>§ 0960</t>
  </si>
  <si>
    <t>Wpływy z otrzymanych spadków, zapisów i darowizn w postaci pieniężnej</t>
  </si>
  <si>
    <t>§ 4190</t>
  </si>
  <si>
    <t xml:space="preserve">Nagrody konkursowe </t>
  </si>
  <si>
    <t>§ 4220</t>
  </si>
  <si>
    <t xml:space="preserve">Zakup środków żywności </t>
  </si>
  <si>
    <t xml:space="preserve">Zakup usług pozstałych </t>
  </si>
  <si>
    <t>§ 2540</t>
  </si>
  <si>
    <t>Dotacja podmiotowa z budżetu dla niepublicznej jednostki systemu oświaty</t>
  </si>
  <si>
    <t>Wpływy z usług - wpłaty z innych gmin za dzieci uczęszczajace do przedszkoli w Gminie Kolbuszowa</t>
  </si>
  <si>
    <t xml:space="preserve">  - dotacja na doposażenie Ochotniczej Straży Pożarnej w miejscowości Kolbuszowa Dolne celem zwiększenia potencjału technicznego</t>
  </si>
  <si>
    <r>
      <rPr>
        <b/>
        <sz val="11"/>
        <rFont val="Calibri"/>
        <family val="2"/>
      </rPr>
      <t>§ 3.</t>
    </r>
    <r>
      <rPr>
        <sz val="11"/>
        <rFont val="Calibri"/>
        <family val="2"/>
      </rPr>
      <t xml:space="preserve"> Zmienia się treść   Załącznik Nr 1  do Uchwały Nr XVIII/224/20 Rady Miejskiej w Kolbuszowej z dnia 28 stycznia 2020 roku, nadając mu nowe brzmienie zgodnie z Załącznikiem Nr 1 do niniejszej Uchwały.</t>
    </r>
  </si>
  <si>
    <r>
      <rPr>
        <b/>
        <sz val="11"/>
        <rFont val="Calibri"/>
        <family val="2"/>
      </rPr>
      <t>§ 4.</t>
    </r>
    <r>
      <rPr>
        <sz val="11"/>
        <rFont val="Calibri"/>
        <family val="2"/>
      </rPr>
      <t xml:space="preserve"> Wykonanie uchwały powierza się Burmistrzowi Kolbuszowej.</t>
    </r>
  </si>
  <si>
    <r>
      <rPr>
        <b/>
        <sz val="11"/>
        <rFont val="Calibri"/>
        <family val="2"/>
      </rPr>
      <t>§ 5.</t>
    </r>
    <r>
      <rPr>
        <sz val="11"/>
        <rFont val="Calibri"/>
        <family val="2"/>
      </rPr>
      <t xml:space="preserve"> Uchwała wchodzi w życie z dniem podjęcia.</t>
    </r>
  </si>
  <si>
    <t xml:space="preserve">Zakup usług remontowych  </t>
  </si>
  <si>
    <t xml:space="preserve">  - remonty cząstkowe dróg o wawierzchni tłuczniowej poza granicami administracyjnymi miasta</t>
  </si>
  <si>
    <t xml:space="preserve">  - pozostałe</t>
  </si>
  <si>
    <t>-konserwacja zamulowego rowu melioracyjnego na działkach nr ewid. 1188/13 i 1187/5 (obręb Kolbuszowa Górna)</t>
  </si>
  <si>
    <t xml:space="preserve">  - pozostałe </t>
  </si>
  <si>
    <t xml:space="preserve">  - utwardzenie placu przy stadionie sportowym w Kolbuszowej (ul. Wolska)</t>
  </si>
  <si>
    <t xml:space="preserve">  - wykonanie piłkochwytów przy stadionie sportowym w Kolbuszowej Dolnej </t>
  </si>
  <si>
    <t xml:space="preserve">Wydatki inwestycyjne jednostek budżetowych - modernizacja boisk sportowych </t>
  </si>
  <si>
    <t xml:space="preserve">   - Szkoła Podstawowa Nr 1 w Kolbuszowej - projekt Fundacja Serce</t>
  </si>
  <si>
    <t>Rozdz. 90004</t>
  </si>
  <si>
    <t>Utrzymanie zieleni w miastach i gminach</t>
  </si>
  <si>
    <t xml:space="preserve"> Utwardzenie miejsc postojowych na części działki nr ewid. 300 w miejscowości Widełka</t>
  </si>
  <si>
    <t xml:space="preserve">   - kruszenie gruzu</t>
  </si>
  <si>
    <t xml:space="preserve">   - Szkoła Podstawowa w Widełce - projekt Fundacja Serce</t>
  </si>
  <si>
    <t xml:space="preserve">  - Szkoła Podstawowa Nr 1 w Kolbuszowej</t>
  </si>
  <si>
    <t>- Budowa chodnika w Widełce</t>
  </si>
  <si>
    <t xml:space="preserve"> - Budowa dalszej części parkingu przy Kościele w Widełce</t>
  </si>
  <si>
    <t>Zakup usług remontowych</t>
  </si>
  <si>
    <t xml:space="preserve"> - dotacja celowa na wykonanie adaptacji pomieszczeń w podziemiach zabytkowego koscioła pw. Wszystkich Świętych w Kolbuszowej na potrzeby Ośrodka Pomocy Rodzinie</t>
  </si>
  <si>
    <t>Przeciwdziałanie alkoholizmowi</t>
  </si>
  <si>
    <t>2.2.  Zmniejszyć  wydatki Miasta i Gminy Kolbuszowa na 2020 rok o kwotę 317 980,90 zł, w tym:</t>
  </si>
  <si>
    <t>§ 2.1. Zwiększyć wydatki Miasta i Gminy Kolbuszowa na 2020 rok o kwotę 816 898,90 zł, w tym:</t>
  </si>
  <si>
    <t>§ 1. Zwiększyć dochody Miasta i Gminy Kolbuszowa na 2020 rok o kwotę  498 918 zł, w tym: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</si>
</sst>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0"/>
    <numFmt numFmtId="165" formatCode="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[$-415]d\ mmmm\ yyyy;@"/>
    <numFmt numFmtId="171" formatCode="#,##0.0"/>
  </numFmts>
  <fonts count="54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b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u val="single"/>
      <sz val="11"/>
      <name val="Calibri"/>
      <family val="2"/>
    </font>
    <font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7" fillId="0" borderId="1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vertical="center"/>
    </xf>
    <xf numFmtId="0" fontId="27" fillId="0" borderId="1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4" fontId="3" fillId="0" borderId="14" xfId="0" applyNumberFormat="1" applyFont="1" applyFill="1" applyBorder="1" applyAlignment="1">
      <alignment vertical="center"/>
    </xf>
    <xf numFmtId="0" fontId="3" fillId="0" borderId="15" xfId="0" applyFont="1" applyFill="1" applyBorder="1" applyAlignment="1" quotePrefix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center" wrapText="1"/>
    </xf>
    <xf numFmtId="4" fontId="52" fillId="0" borderId="15" xfId="0" applyNumberFormat="1" applyFont="1" applyFill="1" applyBorder="1" applyAlignment="1">
      <alignment vertical="center"/>
    </xf>
    <xf numFmtId="0" fontId="3" fillId="0" borderId="13" xfId="0" applyFont="1" applyFill="1" applyBorder="1" applyAlignment="1" quotePrefix="1">
      <alignment horizontal="center" vertical="center" wrapText="1"/>
    </xf>
    <xf numFmtId="165" fontId="3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7" xfId="0" applyNumberFormat="1" applyFont="1" applyFill="1" applyBorder="1" applyAlignment="1" applyProtection="1">
      <alignment vertical="center"/>
      <protection/>
    </xf>
    <xf numFmtId="4" fontId="3" fillId="0" borderId="15" xfId="0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2" fillId="0" borderId="16" xfId="0" applyNumberFormat="1" applyFont="1" applyFill="1" applyBorder="1" applyAlignment="1" applyProtection="1">
      <alignment vertical="center"/>
      <protection/>
    </xf>
    <xf numFmtId="4" fontId="29" fillId="0" borderId="19" xfId="0" applyNumberFormat="1" applyFont="1" applyFill="1" applyBorder="1" applyAlignment="1">
      <alignment vertical="center"/>
    </xf>
    <xf numFmtId="4" fontId="2" fillId="0" borderId="20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vertical="center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  <protection/>
    </xf>
    <xf numFmtId="0" fontId="3" fillId="0" borderId="2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4" fontId="53" fillId="0" borderId="19" xfId="0" applyNumberFormat="1" applyFont="1" applyFill="1" applyBorder="1" applyAlignment="1">
      <alignment vertical="center"/>
    </xf>
    <xf numFmtId="4" fontId="29" fillId="0" borderId="18" xfId="0" applyNumberFormat="1" applyFont="1" applyFill="1" applyBorder="1" applyAlignment="1">
      <alignment vertical="center"/>
    </xf>
    <xf numFmtId="0" fontId="3" fillId="0" borderId="16" xfId="0" applyFont="1" applyFill="1" applyBorder="1" applyAlignment="1" quotePrefix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165" fontId="3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wrapText="1"/>
    </xf>
    <xf numFmtId="0" fontId="3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4" fontId="2" fillId="0" borderId="14" xfId="0" applyNumberFormat="1" applyFont="1" applyFill="1" applyBorder="1" applyAlignment="1">
      <alignment vertical="center"/>
    </xf>
    <xf numFmtId="0" fontId="3" fillId="0" borderId="22" xfId="0" applyFont="1" applyFill="1" applyBorder="1" applyAlignment="1" quotePrefix="1">
      <alignment horizontal="center" vertical="center" wrapText="1"/>
    </xf>
    <xf numFmtId="165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quotePrefix="1">
      <alignment horizontal="center" vertical="center" wrapText="1"/>
    </xf>
    <xf numFmtId="49" fontId="2" fillId="0" borderId="23" xfId="0" applyNumberFormat="1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4" fontId="52" fillId="0" borderId="20" xfId="0" applyNumberFormat="1" applyFont="1" applyFill="1" applyBorder="1" applyAlignment="1">
      <alignment vertical="center"/>
    </xf>
    <xf numFmtId="4" fontId="2" fillId="0" borderId="19" xfId="0" applyNumberFormat="1" applyFont="1" applyFill="1" applyBorder="1" applyAlignment="1">
      <alignment horizontal="right" vertical="center"/>
    </xf>
    <xf numFmtId="4" fontId="2" fillId="0" borderId="18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165" fontId="3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wrapText="1"/>
    </xf>
    <xf numFmtId="4" fontId="44" fillId="0" borderId="19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4" fontId="27" fillId="0" borderId="12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" fontId="44" fillId="0" borderId="18" xfId="0" applyNumberFormat="1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1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4" fontId="29" fillId="0" borderId="18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>
      <alignment vertical="center" wrapText="1"/>
    </xf>
    <xf numFmtId="0" fontId="27" fillId="0" borderId="2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15" xfId="0" applyFont="1" applyFill="1" applyBorder="1" applyAlignment="1">
      <alignment vertical="center"/>
    </xf>
    <xf numFmtId="4" fontId="2" fillId="0" borderId="15" xfId="0" applyNumberFormat="1" applyFont="1" applyFill="1" applyBorder="1" applyAlignment="1">
      <alignment vertical="center"/>
    </xf>
    <xf numFmtId="0" fontId="2" fillId="0" borderId="17" xfId="0" applyFont="1" applyBorder="1" applyAlignment="1">
      <alignment wrapText="1"/>
    </xf>
    <xf numFmtId="0" fontId="2" fillId="0" borderId="18" xfId="0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vertical="top"/>
      <protection/>
    </xf>
    <xf numFmtId="0" fontId="2" fillId="0" borderId="11" xfId="0" applyFont="1" applyBorder="1" applyAlignment="1">
      <alignment horizontal="left" vertical="top"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 wrapText="1"/>
    </xf>
    <xf numFmtId="4" fontId="31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13" xfId="0" applyFont="1" applyFill="1" applyBorder="1" applyAlignment="1">
      <alignment horizontal="left"/>
    </xf>
    <xf numFmtId="0" fontId="2" fillId="33" borderId="17" xfId="0" applyFont="1" applyFill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0" borderId="20" xfId="0" applyNumberFormat="1" applyFont="1" applyBorder="1" applyAlignment="1">
      <alignment horizontal="right" vertical="center"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33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wrapText="1"/>
    </xf>
    <xf numFmtId="0" fontId="3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24" xfId="0" applyFont="1" applyFill="1" applyBorder="1" applyAlignment="1">
      <alignment wrapText="1"/>
    </xf>
    <xf numFmtId="0" fontId="2" fillId="0" borderId="24" xfId="0" applyFont="1" applyBorder="1" applyAlignment="1">
      <alignment/>
    </xf>
    <xf numFmtId="165" fontId="4" fillId="0" borderId="15" xfId="0" applyNumberFormat="1" applyFont="1" applyFill="1" applyBorder="1" applyAlignment="1" applyProtection="1">
      <alignment horizontal="center" vertical="center"/>
      <protection/>
    </xf>
    <xf numFmtId="4" fontId="4" fillId="0" borderId="15" xfId="0" applyNumberFormat="1" applyFont="1" applyBorder="1" applyAlignment="1">
      <alignment vertical="center"/>
    </xf>
    <xf numFmtId="165" fontId="4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4" fontId="6" fillId="0" borderId="19" xfId="0" applyNumberFormat="1" applyFont="1" applyBorder="1" applyAlignment="1">
      <alignment vertical="center"/>
    </xf>
    <xf numFmtId="165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23" xfId="0" applyNumberFormat="1" applyFont="1" applyFill="1" applyBorder="1" applyAlignment="1" applyProtection="1">
      <alignment horizontal="center" vertical="top"/>
      <protection/>
    </xf>
    <xf numFmtId="0" fontId="5" fillId="0" borderId="23" xfId="0" applyNumberFormat="1" applyFont="1" applyFill="1" applyBorder="1" applyAlignment="1" applyProtection="1">
      <alignment horizontal="left" vertical="top" wrapText="1"/>
      <protection/>
    </xf>
    <xf numFmtId="4" fontId="5" fillId="0" borderId="20" xfId="0" applyNumberFormat="1" applyFont="1" applyBorder="1" applyAlignment="1">
      <alignment vertical="center"/>
    </xf>
    <xf numFmtId="0" fontId="0" fillId="0" borderId="0" xfId="0" applyAlignment="1">
      <alignment wrapText="1"/>
    </xf>
    <xf numFmtId="0" fontId="3" fillId="0" borderId="18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>
      <alignment vertical="top"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top"/>
    </xf>
    <xf numFmtId="0" fontId="3" fillId="0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vertical="top"/>
    </xf>
    <xf numFmtId="0" fontId="2" fillId="33" borderId="11" xfId="0" applyFont="1" applyFill="1" applyBorder="1" applyAlignment="1">
      <alignment horizontal="left" vertical="center" wrapText="1"/>
    </xf>
    <xf numFmtId="49" fontId="3" fillId="0" borderId="23" xfId="0" applyNumberFormat="1" applyFont="1" applyFill="1" applyBorder="1" applyAlignment="1">
      <alignment vertical="center" wrapText="1"/>
    </xf>
    <xf numFmtId="0" fontId="3" fillId="0" borderId="23" xfId="0" applyFont="1" applyBorder="1" applyAlignment="1">
      <alignment horizontal="center" wrapText="1"/>
    </xf>
    <xf numFmtId="0" fontId="7" fillId="0" borderId="21" xfId="0" applyFont="1" applyBorder="1" applyAlignment="1">
      <alignment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0" xfId="0" applyFont="1" applyBorder="1" applyAlignment="1">
      <alignment horizontal="left" vertical="top"/>
    </xf>
    <xf numFmtId="4" fontId="3" fillId="0" borderId="19" xfId="0" applyNumberFormat="1" applyFont="1" applyFill="1" applyBorder="1" applyAlignment="1">
      <alignment vertical="center"/>
    </xf>
    <xf numFmtId="4" fontId="2" fillId="0" borderId="18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165" fontId="3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>
      <alignment horizontal="left" wrapText="1"/>
    </xf>
    <xf numFmtId="4" fontId="29" fillId="0" borderId="18" xfId="0" applyNumberFormat="1" applyFont="1" applyFill="1" applyBorder="1" applyAlignment="1">
      <alignment horizontal="right" vertical="center"/>
    </xf>
    <xf numFmtId="4" fontId="29" fillId="0" borderId="19" xfId="0" applyNumberFormat="1" applyFont="1" applyBorder="1" applyAlignment="1">
      <alignment horizontal="right" vertical="center"/>
    </xf>
    <xf numFmtId="4" fontId="2" fillId="0" borderId="18" xfId="0" applyNumberFormat="1" applyFont="1" applyBorder="1" applyAlignment="1">
      <alignment horizontal="right" vertical="center"/>
    </xf>
    <xf numFmtId="4" fontId="44" fillId="0" borderId="20" xfId="0" applyNumberFormat="1" applyFont="1" applyFill="1" applyBorder="1" applyAlignment="1">
      <alignment vertical="center"/>
    </xf>
    <xf numFmtId="4" fontId="44" fillId="0" borderId="15" xfId="0" applyNumberFormat="1" applyFont="1" applyFill="1" applyBorder="1" applyAlignment="1">
      <alignment vertical="center"/>
    </xf>
    <xf numFmtId="0" fontId="2" fillId="33" borderId="23" xfId="0" applyFont="1" applyFill="1" applyBorder="1" applyAlignment="1">
      <alignment horizontal="left" vertical="center" wrapText="1"/>
    </xf>
    <xf numFmtId="0" fontId="3" fillId="33" borderId="18" xfId="0" applyFont="1" applyFill="1" applyBorder="1" applyAlignment="1">
      <alignment vertical="top"/>
    </xf>
    <xf numFmtId="0" fontId="3" fillId="33" borderId="20" xfId="0" applyFont="1" applyFill="1" applyBorder="1" applyAlignment="1">
      <alignment vertical="top"/>
    </xf>
    <xf numFmtId="4" fontId="3" fillId="0" borderId="20" xfId="0" applyNumberFormat="1" applyFont="1" applyFill="1" applyBorder="1" applyAlignment="1">
      <alignment vertical="center"/>
    </xf>
    <xf numFmtId="0" fontId="29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65" fontId="3" fillId="0" borderId="18" xfId="0" applyNumberFormat="1" applyFont="1" applyFill="1" applyBorder="1" applyAlignment="1" applyProtection="1">
      <alignment horizontal="center" vertical="center"/>
      <protection/>
    </xf>
    <xf numFmtId="165" fontId="3" fillId="0" borderId="20" xfId="0" applyNumberFormat="1" applyFont="1" applyFill="1" applyBorder="1" applyAlignment="1" applyProtection="1">
      <alignment horizontal="center" vertical="center"/>
      <protection/>
    </xf>
    <xf numFmtId="165" fontId="3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top"/>
      <protection/>
    </xf>
    <xf numFmtId="0" fontId="4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6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2 2" xfId="45"/>
    <cellStyle name="Dziesiętny 2 2 2" xfId="46"/>
    <cellStyle name="Dziesiętny 2 3" xfId="47"/>
    <cellStyle name="Dziesiętny 2 3 2" xfId="48"/>
    <cellStyle name="Dziesiętny 2 4" xfId="49"/>
    <cellStyle name="Dziesiętny 2 4 2" xfId="50"/>
    <cellStyle name="Dziesiętny 2 5" xfId="51"/>
    <cellStyle name="Dziesiętny 3" xfId="52"/>
    <cellStyle name="Dziesiętny 3 2" xfId="53"/>
    <cellStyle name="Dziesiętny 4" xfId="54"/>
    <cellStyle name="Dziesiętny 4 2" xfId="55"/>
    <cellStyle name="Dziesiętny 5" xfId="56"/>
    <cellStyle name="Dziesiętny 5 2" xfId="57"/>
    <cellStyle name="Dziesiętny 6" xfId="58"/>
    <cellStyle name="Hyperlink" xfId="59"/>
    <cellStyle name="Hiperłącze 2" xfId="60"/>
    <cellStyle name="Komórka połączona" xfId="61"/>
    <cellStyle name="Komórka zaznaczona" xfId="62"/>
    <cellStyle name="Nagłówek 1" xfId="63"/>
    <cellStyle name="Nagłówek 2" xfId="64"/>
    <cellStyle name="Nagłówek 3" xfId="65"/>
    <cellStyle name="Nagłówek 4" xfId="66"/>
    <cellStyle name="Neutralny" xfId="67"/>
    <cellStyle name="Normalny 2" xfId="68"/>
    <cellStyle name="Normalny 3" xfId="69"/>
    <cellStyle name="Normalny 4" xfId="70"/>
    <cellStyle name="Obliczenia" xfId="71"/>
    <cellStyle name="Followed Hyperlink" xfId="72"/>
    <cellStyle name="Percent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y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92"/>
  <sheetViews>
    <sheetView tabSelected="1" zoomScalePageLayoutView="0" workbookViewId="0" topLeftCell="A96">
      <selection activeCell="G16" sqref="G16"/>
    </sheetView>
  </sheetViews>
  <sheetFormatPr defaultColWidth="9.00390625" defaultRowHeight="12.75"/>
  <cols>
    <col min="1" max="1" width="5.00390625" style="108" customWidth="1"/>
    <col min="2" max="2" width="13.625" style="102" customWidth="1"/>
    <col min="3" max="3" width="7.875" style="109" customWidth="1"/>
    <col min="4" max="4" width="59.00390625" style="102" customWidth="1"/>
    <col min="5" max="5" width="12.375" style="101" customWidth="1"/>
    <col min="6" max="6" width="12.25390625" style="102" customWidth="1"/>
    <col min="7" max="7" width="13.125" style="102" bestFit="1" customWidth="1"/>
    <col min="8" max="8" width="12.25390625" style="102" bestFit="1" customWidth="1"/>
    <col min="9" max="10" width="11.75390625" style="102" bestFit="1" customWidth="1"/>
    <col min="11" max="11" width="12.25390625" style="102" bestFit="1" customWidth="1"/>
    <col min="12" max="16384" width="9.125" style="102" customWidth="1"/>
  </cols>
  <sheetData>
    <row r="1" spans="1:5" ht="15.75" customHeight="1">
      <c r="A1" s="167" t="s">
        <v>74</v>
      </c>
      <c r="B1" s="167"/>
      <c r="C1" s="167"/>
      <c r="D1" s="167"/>
      <c r="E1" s="167"/>
    </row>
    <row r="2" spans="1:8" ht="15">
      <c r="A2" s="168" t="s">
        <v>75</v>
      </c>
      <c r="B2" s="168"/>
      <c r="C2" s="168"/>
      <c r="D2" s="168"/>
      <c r="E2" s="168"/>
      <c r="H2" s="103"/>
    </row>
    <row r="3" spans="1:5" ht="17.25" customHeight="1">
      <c r="A3" s="168" t="s">
        <v>0</v>
      </c>
      <c r="B3" s="168"/>
      <c r="C3" s="168"/>
      <c r="D3" s="168"/>
      <c r="E3" s="168"/>
    </row>
    <row r="4" spans="1:5" ht="15">
      <c r="A4" s="168" t="s">
        <v>76</v>
      </c>
      <c r="B4" s="168"/>
      <c r="C4" s="168"/>
      <c r="D4" s="168"/>
      <c r="E4" s="168"/>
    </row>
    <row r="5" spans="1:5" ht="15">
      <c r="A5" s="168" t="s">
        <v>5</v>
      </c>
      <c r="B5" s="168"/>
      <c r="C5" s="168"/>
      <c r="D5" s="168"/>
      <c r="E5" s="168"/>
    </row>
    <row r="6" spans="1:5" ht="3.75" customHeight="1">
      <c r="A6" s="1"/>
      <c r="B6" s="2"/>
      <c r="C6" s="2"/>
      <c r="D6" s="2"/>
      <c r="E6" s="3"/>
    </row>
    <row r="7" spans="1:5" ht="36.75" customHeight="1">
      <c r="A7" s="169" t="s">
        <v>10</v>
      </c>
      <c r="B7" s="169"/>
      <c r="C7" s="169"/>
      <c r="D7" s="169"/>
      <c r="E7" s="169"/>
    </row>
    <row r="8" spans="1:5" ht="3.75" customHeight="1">
      <c r="A8" s="1"/>
      <c r="B8" s="2"/>
      <c r="C8" s="2"/>
      <c r="D8" s="2"/>
      <c r="E8" s="3"/>
    </row>
    <row r="9" spans="1:5" ht="15">
      <c r="A9" s="4" t="s">
        <v>170</v>
      </c>
      <c r="B9" s="5"/>
      <c r="C9" s="6"/>
      <c r="D9" s="7"/>
      <c r="E9" s="8"/>
    </row>
    <row r="10" spans="1:7" ht="15">
      <c r="A10" s="9"/>
      <c r="B10" s="10"/>
      <c r="C10" s="11"/>
      <c r="D10" s="12"/>
      <c r="E10" s="13">
        <f>E11+E17+E19+E27+E31+E22</f>
        <v>498918</v>
      </c>
      <c r="G10" s="104">
        <f>E10</f>
        <v>498918</v>
      </c>
    </row>
    <row r="11" spans="1:7" ht="15">
      <c r="A11" s="14">
        <v>700</v>
      </c>
      <c r="B11" s="15"/>
      <c r="C11" s="16"/>
      <c r="D11" s="43" t="s">
        <v>46</v>
      </c>
      <c r="E11" s="17">
        <f>E12+E14</f>
        <v>253264</v>
      </c>
      <c r="G11" s="104">
        <f>E38-E127</f>
        <v>498918</v>
      </c>
    </row>
    <row r="12" spans="1:7" ht="15">
      <c r="A12" s="18"/>
      <c r="B12" s="19" t="s">
        <v>13</v>
      </c>
      <c r="C12" s="67"/>
      <c r="D12" s="65" t="s">
        <v>14</v>
      </c>
      <c r="E12" s="17">
        <f>E13</f>
        <v>234552</v>
      </c>
      <c r="G12" s="104">
        <f>G10-G11</f>
        <v>0</v>
      </c>
    </row>
    <row r="13" spans="1:7" ht="30">
      <c r="A13" s="18"/>
      <c r="B13" s="58"/>
      <c r="C13" s="12" t="s">
        <v>47</v>
      </c>
      <c r="D13" s="85" t="s">
        <v>48</v>
      </c>
      <c r="E13" s="60">
        <f>118552+30000+20000+10000+35000+21000</f>
        <v>234552</v>
      </c>
      <c r="G13" s="104" t="e">
        <f>#REF!-G12</f>
        <v>#REF!</v>
      </c>
    </row>
    <row r="14" spans="1:7" ht="15">
      <c r="A14" s="18"/>
      <c r="B14" s="19" t="s">
        <v>59</v>
      </c>
      <c r="C14" s="67"/>
      <c r="D14" s="65" t="s">
        <v>60</v>
      </c>
      <c r="E14" s="17">
        <f>E15</f>
        <v>18712</v>
      </c>
      <c r="G14" s="104"/>
    </row>
    <row r="15" spans="1:7" ht="15">
      <c r="A15" s="18"/>
      <c r="B15" s="19"/>
      <c r="C15" s="12" t="s">
        <v>100</v>
      </c>
      <c r="D15" s="85" t="s">
        <v>101</v>
      </c>
      <c r="E15" s="60">
        <v>18712</v>
      </c>
      <c r="G15" s="104"/>
    </row>
    <row r="16" spans="1:7" ht="45">
      <c r="A16" s="14">
        <v>756</v>
      </c>
      <c r="B16" s="98"/>
      <c r="C16" s="16"/>
      <c r="D16" s="43" t="s">
        <v>95</v>
      </c>
      <c r="E16" s="17">
        <f>E17</f>
        <v>18921</v>
      </c>
      <c r="G16" s="104"/>
    </row>
    <row r="17" spans="1:7" ht="45">
      <c r="A17" s="9"/>
      <c r="B17" s="19" t="s">
        <v>96</v>
      </c>
      <c r="C17" s="26"/>
      <c r="D17" s="43" t="s">
        <v>97</v>
      </c>
      <c r="E17" s="21">
        <f>E18</f>
        <v>18921</v>
      </c>
      <c r="G17" s="104"/>
    </row>
    <row r="18" spans="1:7" ht="30" customHeight="1">
      <c r="A18" s="18"/>
      <c r="B18" s="58"/>
      <c r="C18" s="12" t="s">
        <v>98</v>
      </c>
      <c r="D18" s="46" t="s">
        <v>99</v>
      </c>
      <c r="E18" s="60">
        <v>18921</v>
      </c>
      <c r="G18" s="104"/>
    </row>
    <row r="19" spans="1:5" ht="15">
      <c r="A19" s="14">
        <v>758</v>
      </c>
      <c r="B19" s="15"/>
      <c r="C19" s="16"/>
      <c r="D19" s="43" t="s">
        <v>45</v>
      </c>
      <c r="E19" s="17">
        <f>E20</f>
        <v>84412</v>
      </c>
    </row>
    <row r="20" spans="1:5" ht="15">
      <c r="A20" s="18"/>
      <c r="B20" s="19" t="s">
        <v>88</v>
      </c>
      <c r="C20" s="67"/>
      <c r="D20" s="65" t="s">
        <v>87</v>
      </c>
      <c r="E20" s="17">
        <f>E21</f>
        <v>84412</v>
      </c>
    </row>
    <row r="21" spans="1:7" ht="15">
      <c r="A21" s="110"/>
      <c r="B21" s="139"/>
      <c r="C21" s="111" t="s">
        <v>86</v>
      </c>
      <c r="D21" s="88" t="s">
        <v>89</v>
      </c>
      <c r="E21" s="112">
        <v>84412</v>
      </c>
      <c r="G21" s="104" t="e">
        <f>G13-#REF!</f>
        <v>#REF!</v>
      </c>
    </row>
    <row r="22" spans="1:7" ht="15">
      <c r="A22" s="14">
        <v>801</v>
      </c>
      <c r="B22" s="15"/>
      <c r="C22" s="41"/>
      <c r="D22" s="43" t="s">
        <v>131</v>
      </c>
      <c r="E22" s="17">
        <f>E23</f>
        <v>7000</v>
      </c>
      <c r="G22" s="104"/>
    </row>
    <row r="23" spans="1:7" ht="15">
      <c r="A23" s="18"/>
      <c r="B23" s="19" t="s">
        <v>132</v>
      </c>
      <c r="C23" s="67"/>
      <c r="D23" s="65" t="s">
        <v>133</v>
      </c>
      <c r="E23" s="17">
        <f>E24</f>
        <v>7000</v>
      </c>
      <c r="G23" s="104"/>
    </row>
    <row r="24" spans="1:7" ht="30">
      <c r="A24" s="110"/>
      <c r="B24" s="146"/>
      <c r="C24" s="147" t="s">
        <v>134</v>
      </c>
      <c r="D24" s="121" t="s">
        <v>135</v>
      </c>
      <c r="E24" s="159">
        <f>E25+E26</f>
        <v>7000</v>
      </c>
      <c r="G24" s="104"/>
    </row>
    <row r="25" spans="1:7" ht="15">
      <c r="A25" s="110"/>
      <c r="B25" s="164"/>
      <c r="C25" s="100"/>
      <c r="D25" s="85" t="s">
        <v>161</v>
      </c>
      <c r="E25" s="160">
        <v>3500</v>
      </c>
      <c r="G25" s="104"/>
    </row>
    <row r="26" spans="1:7" ht="30">
      <c r="A26" s="110"/>
      <c r="B26" s="165"/>
      <c r="C26" s="163"/>
      <c r="D26" s="123" t="s">
        <v>156</v>
      </c>
      <c r="E26" s="57">
        <v>3500</v>
      </c>
      <c r="G26" s="104"/>
    </row>
    <row r="27" spans="1:7" ht="15">
      <c r="A27" s="14">
        <v>852</v>
      </c>
      <c r="B27" s="32"/>
      <c r="C27" s="148"/>
      <c r="D27" s="149" t="s">
        <v>108</v>
      </c>
      <c r="E27" s="54">
        <f>E28</f>
        <v>56464</v>
      </c>
      <c r="G27" s="104"/>
    </row>
    <row r="28" spans="1:7" ht="15">
      <c r="A28" s="18"/>
      <c r="B28" s="19" t="s">
        <v>109</v>
      </c>
      <c r="C28" s="67"/>
      <c r="D28" s="65" t="s">
        <v>111</v>
      </c>
      <c r="E28" s="17">
        <f>E30+E29</f>
        <v>56464</v>
      </c>
      <c r="G28" s="104"/>
    </row>
    <row r="29" spans="1:7" ht="15">
      <c r="A29" s="18"/>
      <c r="B29" s="172"/>
      <c r="C29" s="12" t="s">
        <v>104</v>
      </c>
      <c r="D29" s="102" t="s">
        <v>105</v>
      </c>
      <c r="E29" s="60">
        <v>43516</v>
      </c>
      <c r="G29" s="104"/>
    </row>
    <row r="30" spans="1:7" ht="15">
      <c r="A30" s="110"/>
      <c r="B30" s="171"/>
      <c r="C30" s="100" t="s">
        <v>86</v>
      </c>
      <c r="D30" s="85" t="s">
        <v>110</v>
      </c>
      <c r="E30" s="113">
        <v>12948</v>
      </c>
      <c r="G30" s="104"/>
    </row>
    <row r="31" spans="1:5" ht="15">
      <c r="A31" s="14">
        <v>854</v>
      </c>
      <c r="B31" s="15"/>
      <c r="C31" s="16"/>
      <c r="D31" s="43" t="s">
        <v>70</v>
      </c>
      <c r="E31" s="17">
        <f>E32+E34</f>
        <v>78857</v>
      </c>
    </row>
    <row r="32" spans="1:5" ht="15">
      <c r="A32" s="18"/>
      <c r="B32" s="19" t="s">
        <v>71</v>
      </c>
      <c r="C32" s="67"/>
      <c r="D32" s="65" t="s">
        <v>72</v>
      </c>
      <c r="E32" s="17">
        <f>E33</f>
        <v>40000</v>
      </c>
    </row>
    <row r="33" spans="1:5" ht="30">
      <c r="A33" s="75"/>
      <c r="B33" s="86"/>
      <c r="C33" s="24" t="s">
        <v>73</v>
      </c>
      <c r="D33" s="88" t="s">
        <v>143</v>
      </c>
      <c r="E33" s="87">
        <v>40000</v>
      </c>
    </row>
    <row r="34" spans="1:5" ht="15">
      <c r="A34" s="78"/>
      <c r="B34" s="19" t="s">
        <v>102</v>
      </c>
      <c r="C34" s="67"/>
      <c r="D34" s="44" t="s">
        <v>103</v>
      </c>
      <c r="E34" s="17">
        <f>E35</f>
        <v>38857</v>
      </c>
    </row>
    <row r="35" spans="1:5" ht="15">
      <c r="A35" s="75"/>
      <c r="B35" s="86"/>
      <c r="C35" s="76" t="s">
        <v>104</v>
      </c>
      <c r="D35" s="126" t="s">
        <v>105</v>
      </c>
      <c r="E35" s="28">
        <v>38857</v>
      </c>
    </row>
    <row r="36" spans="1:5" ht="15">
      <c r="A36" s="83"/>
      <c r="B36" s="12"/>
      <c r="C36" s="12"/>
      <c r="D36" s="85"/>
      <c r="E36" s="30"/>
    </row>
    <row r="37" spans="1:7" ht="15">
      <c r="A37" s="4" t="s">
        <v>169</v>
      </c>
      <c r="B37" s="5"/>
      <c r="C37" s="6"/>
      <c r="D37" s="7"/>
      <c r="E37" s="8"/>
      <c r="F37" s="104"/>
      <c r="G37" s="104">
        <f>E10</f>
        <v>498918</v>
      </c>
    </row>
    <row r="38" spans="1:7" ht="15">
      <c r="A38" s="9"/>
      <c r="B38" s="10"/>
      <c r="C38" s="11"/>
      <c r="D38" s="12"/>
      <c r="E38" s="13">
        <f>E39+E45+E49+E66+E72+E88+E92+E102+E116+E112+E77</f>
        <v>816898.9</v>
      </c>
      <c r="F38" s="104"/>
      <c r="G38" s="104">
        <f>E38-E127</f>
        <v>498918</v>
      </c>
    </row>
    <row r="39" spans="1:6" ht="15">
      <c r="A39" s="14" t="s">
        <v>36</v>
      </c>
      <c r="B39" s="15"/>
      <c r="C39" s="16"/>
      <c r="D39" s="44" t="s">
        <v>39</v>
      </c>
      <c r="E39" s="17">
        <f>E40</f>
        <v>9000</v>
      </c>
      <c r="F39" s="104"/>
    </row>
    <row r="40" spans="1:6" ht="15">
      <c r="A40" s="18"/>
      <c r="B40" s="19" t="s">
        <v>38</v>
      </c>
      <c r="C40" s="26"/>
      <c r="D40" s="44" t="s">
        <v>37</v>
      </c>
      <c r="E40" s="21">
        <f>E41</f>
        <v>9000</v>
      </c>
      <c r="F40" s="104"/>
    </row>
    <row r="41" spans="1:9" ht="15">
      <c r="A41" s="18"/>
      <c r="B41" s="172"/>
      <c r="C41" s="31" t="s">
        <v>35</v>
      </c>
      <c r="D41" s="59" t="s">
        <v>165</v>
      </c>
      <c r="E41" s="27">
        <f>E43+E44</f>
        <v>9000</v>
      </c>
      <c r="F41" s="104"/>
      <c r="H41" s="104"/>
      <c r="I41" s="104"/>
    </row>
    <row r="42" spans="1:6" ht="15" hidden="1">
      <c r="A42" s="9"/>
      <c r="B42" s="170"/>
      <c r="C42" s="11"/>
      <c r="D42" s="33" t="s">
        <v>40</v>
      </c>
      <c r="E42" s="25"/>
      <c r="F42" s="104"/>
    </row>
    <row r="43" spans="1:6" ht="30">
      <c r="A43" s="9"/>
      <c r="B43" s="138"/>
      <c r="C43" s="11"/>
      <c r="D43" s="33" t="s">
        <v>151</v>
      </c>
      <c r="E43" s="25">
        <v>4000</v>
      </c>
      <c r="F43" s="104"/>
    </row>
    <row r="44" spans="1:6" ht="15">
      <c r="A44" s="9"/>
      <c r="B44" s="138"/>
      <c r="C44" s="11"/>
      <c r="D44" s="33" t="s">
        <v>152</v>
      </c>
      <c r="E44" s="25">
        <v>5000</v>
      </c>
      <c r="F44" s="104"/>
    </row>
    <row r="45" spans="1:6" ht="15">
      <c r="A45" s="14">
        <v>400</v>
      </c>
      <c r="B45" s="15"/>
      <c r="C45" s="16"/>
      <c r="D45" s="45" t="s">
        <v>42</v>
      </c>
      <c r="E45" s="17">
        <f>E46</f>
        <v>30000</v>
      </c>
      <c r="F45" s="104"/>
    </row>
    <row r="46" spans="1:6" ht="15">
      <c r="A46" s="18"/>
      <c r="B46" s="19" t="s">
        <v>41</v>
      </c>
      <c r="C46" s="26"/>
      <c r="D46" s="44" t="s">
        <v>43</v>
      </c>
      <c r="E46" s="21">
        <f>E47</f>
        <v>30000</v>
      </c>
      <c r="F46" s="104"/>
    </row>
    <row r="47" spans="1:6" ht="15">
      <c r="A47" s="18"/>
      <c r="B47" s="170"/>
      <c r="C47" s="12" t="s">
        <v>1</v>
      </c>
      <c r="D47" s="33" t="s">
        <v>3</v>
      </c>
      <c r="E47" s="35">
        <f>E48</f>
        <v>30000</v>
      </c>
      <c r="F47" s="104"/>
    </row>
    <row r="48" spans="1:6" ht="15">
      <c r="A48" s="9"/>
      <c r="B48" s="171"/>
      <c r="C48" s="11"/>
      <c r="D48" s="33" t="s">
        <v>44</v>
      </c>
      <c r="E48" s="25">
        <v>30000</v>
      </c>
      <c r="F48" s="104"/>
    </row>
    <row r="49" spans="1:6" ht="15">
      <c r="A49" s="14">
        <v>600</v>
      </c>
      <c r="B49" s="15"/>
      <c r="C49" s="16"/>
      <c r="D49" s="43" t="s">
        <v>6</v>
      </c>
      <c r="E49" s="17">
        <f>E50+E64</f>
        <v>212438.9</v>
      </c>
      <c r="F49" s="104"/>
    </row>
    <row r="50" spans="1:6" ht="15">
      <c r="A50" s="9"/>
      <c r="B50" s="19" t="s">
        <v>9</v>
      </c>
      <c r="C50" s="26"/>
      <c r="D50" s="44" t="s">
        <v>4</v>
      </c>
      <c r="E50" s="21">
        <f>E51+E59+E61</f>
        <v>192438.9</v>
      </c>
      <c r="F50" s="104"/>
    </row>
    <row r="51" spans="1:6" ht="15">
      <c r="A51" s="9"/>
      <c r="B51" s="49"/>
      <c r="C51" s="31" t="s">
        <v>35</v>
      </c>
      <c r="D51" s="59" t="s">
        <v>148</v>
      </c>
      <c r="E51" s="27">
        <f>E57+E58</f>
        <v>30000</v>
      </c>
      <c r="F51" s="104"/>
    </row>
    <row r="52" spans="1:6" ht="15" hidden="1">
      <c r="A52" s="36">
        <v>750</v>
      </c>
      <c r="B52" s="32"/>
      <c r="C52" s="41"/>
      <c r="D52" s="43" t="s">
        <v>31</v>
      </c>
      <c r="E52" s="54"/>
      <c r="F52" s="104"/>
    </row>
    <row r="53" spans="1:6" ht="15" hidden="1">
      <c r="A53" s="9"/>
      <c r="B53" s="19" t="s">
        <v>32</v>
      </c>
      <c r="C53" s="20"/>
      <c r="D53" s="114" t="s">
        <v>33</v>
      </c>
      <c r="E53" s="21"/>
      <c r="F53" s="104"/>
    </row>
    <row r="54" spans="1:6" ht="15" hidden="1">
      <c r="A54" s="9"/>
      <c r="B54" s="177"/>
      <c r="C54" s="11" t="s">
        <v>16</v>
      </c>
      <c r="D54" s="33" t="s">
        <v>17</v>
      </c>
      <c r="E54" s="55"/>
      <c r="F54" s="104"/>
    </row>
    <row r="55" spans="1:9" ht="15" hidden="1">
      <c r="A55" s="9"/>
      <c r="B55" s="178"/>
      <c r="C55" s="11" t="s">
        <v>28</v>
      </c>
      <c r="D55" s="33" t="s">
        <v>30</v>
      </c>
      <c r="E55" s="56"/>
      <c r="F55" s="104"/>
      <c r="G55" s="104"/>
      <c r="I55" s="104"/>
    </row>
    <row r="56" spans="1:6" ht="15" hidden="1">
      <c r="A56" s="9"/>
      <c r="B56" s="178"/>
      <c r="C56" s="11" t="s">
        <v>29</v>
      </c>
      <c r="D56" s="33" t="s">
        <v>34</v>
      </c>
      <c r="E56" s="56"/>
      <c r="F56" s="104"/>
    </row>
    <row r="57" spans="1:6" ht="30">
      <c r="A57" s="9"/>
      <c r="B57" s="137"/>
      <c r="C57" s="11"/>
      <c r="D57" s="33" t="s">
        <v>149</v>
      </c>
      <c r="E57" s="56">
        <v>25000</v>
      </c>
      <c r="F57" s="104"/>
    </row>
    <row r="58" spans="1:6" ht="15">
      <c r="A58" s="9"/>
      <c r="B58" s="137"/>
      <c r="C58" s="11"/>
      <c r="D58" s="33" t="s">
        <v>150</v>
      </c>
      <c r="E58" s="56">
        <v>5000</v>
      </c>
      <c r="F58" s="104"/>
    </row>
    <row r="59" spans="1:6" ht="15">
      <c r="A59" s="9"/>
      <c r="B59" s="145"/>
      <c r="C59" s="116" t="s">
        <v>7</v>
      </c>
      <c r="D59" s="117" t="s">
        <v>140</v>
      </c>
      <c r="E59" s="158">
        <f>E60</f>
        <v>15000</v>
      </c>
      <c r="F59" s="104"/>
    </row>
    <row r="60" spans="1:6" ht="15">
      <c r="A60" s="9"/>
      <c r="B60" s="145"/>
      <c r="C60" s="11"/>
      <c r="D60" s="157" t="s">
        <v>160</v>
      </c>
      <c r="E60" s="56">
        <v>15000</v>
      </c>
      <c r="F60" s="104"/>
    </row>
    <row r="61" spans="1:6" ht="15">
      <c r="A61" s="9"/>
      <c r="B61" s="96"/>
      <c r="C61" s="12" t="s">
        <v>1</v>
      </c>
      <c r="D61" s="33" t="s">
        <v>3</v>
      </c>
      <c r="E61" s="77">
        <f>E62+E63</f>
        <v>147438.9</v>
      </c>
      <c r="F61" s="104"/>
    </row>
    <row r="62" spans="1:6" ht="30">
      <c r="A62" s="9"/>
      <c r="B62" s="96"/>
      <c r="C62" s="11"/>
      <c r="D62" s="33" t="s">
        <v>115</v>
      </c>
      <c r="E62" s="56">
        <v>117000</v>
      </c>
      <c r="F62" s="104"/>
    </row>
    <row r="63" spans="1:6" ht="30">
      <c r="A63" s="9"/>
      <c r="B63" s="145"/>
      <c r="C63" s="11"/>
      <c r="D63" s="33" t="s">
        <v>159</v>
      </c>
      <c r="E63" s="56">
        <v>30438.9</v>
      </c>
      <c r="F63" s="104"/>
    </row>
    <row r="64" spans="1:6" ht="15">
      <c r="A64" s="9"/>
      <c r="B64" s="19" t="s">
        <v>64</v>
      </c>
      <c r="C64" s="20"/>
      <c r="D64" s="42" t="s">
        <v>65</v>
      </c>
      <c r="E64" s="21">
        <f>E65</f>
        <v>20000</v>
      </c>
      <c r="F64" s="104"/>
    </row>
    <row r="65" spans="1:6" ht="15">
      <c r="A65" s="9"/>
      <c r="B65" s="49"/>
      <c r="C65" s="31" t="s">
        <v>20</v>
      </c>
      <c r="D65" s="12" t="s">
        <v>130</v>
      </c>
      <c r="E65" s="87">
        <v>20000</v>
      </c>
      <c r="F65" s="104"/>
    </row>
    <row r="66" spans="1:6" ht="15">
      <c r="A66" s="14">
        <v>750</v>
      </c>
      <c r="B66" s="15"/>
      <c r="C66" s="16"/>
      <c r="D66" s="43" t="s">
        <v>31</v>
      </c>
      <c r="E66" s="54">
        <f>E67+E70</f>
        <v>74000</v>
      </c>
      <c r="F66" s="104"/>
    </row>
    <row r="67" spans="1:6" ht="15">
      <c r="A67" s="18"/>
      <c r="B67" s="19" t="s">
        <v>32</v>
      </c>
      <c r="C67" s="16"/>
      <c r="D67" s="150" t="s">
        <v>33</v>
      </c>
      <c r="E67" s="54">
        <f>E68+E69</f>
        <v>54000</v>
      </c>
      <c r="F67" s="104"/>
    </row>
    <row r="68" spans="1:6" ht="15">
      <c r="A68" s="18"/>
      <c r="B68" s="181"/>
      <c r="C68" s="31" t="s">
        <v>20</v>
      </c>
      <c r="D68" s="12" t="s">
        <v>130</v>
      </c>
      <c r="E68" s="60">
        <f>10000+39000</f>
        <v>49000</v>
      </c>
      <c r="F68" s="104"/>
    </row>
    <row r="69" spans="1:6" ht="15">
      <c r="A69" s="18"/>
      <c r="B69" s="182"/>
      <c r="C69" s="31" t="s">
        <v>7</v>
      </c>
      <c r="D69" s="115" t="s">
        <v>8</v>
      </c>
      <c r="E69" s="161">
        <v>5000</v>
      </c>
      <c r="F69" s="104"/>
    </row>
    <row r="70" spans="1:6" ht="15">
      <c r="A70" s="9"/>
      <c r="B70" s="19" t="s">
        <v>63</v>
      </c>
      <c r="C70" s="26"/>
      <c r="D70" s="44" t="s">
        <v>118</v>
      </c>
      <c r="E70" s="166">
        <f>E71</f>
        <v>20000</v>
      </c>
      <c r="F70" s="104"/>
    </row>
    <row r="71" spans="1:6" ht="15">
      <c r="A71" s="9"/>
      <c r="B71" s="93"/>
      <c r="C71" s="31" t="s">
        <v>7</v>
      </c>
      <c r="D71" s="115" t="s">
        <v>8</v>
      </c>
      <c r="E71" s="57">
        <v>20000</v>
      </c>
      <c r="F71" s="104"/>
    </row>
    <row r="72" spans="1:6" ht="15">
      <c r="A72" s="14">
        <v>754</v>
      </c>
      <c r="B72" s="15"/>
      <c r="C72" s="16"/>
      <c r="D72" s="43" t="s">
        <v>15</v>
      </c>
      <c r="E72" s="54">
        <f>E73</f>
        <v>15000</v>
      </c>
      <c r="F72" s="104"/>
    </row>
    <row r="73" spans="1:6" ht="15">
      <c r="A73" s="37"/>
      <c r="B73" s="19" t="s">
        <v>18</v>
      </c>
      <c r="C73" s="20"/>
      <c r="D73" s="44" t="s">
        <v>19</v>
      </c>
      <c r="E73" s="21">
        <f>E74+E76</f>
        <v>15000</v>
      </c>
      <c r="F73" s="104"/>
    </row>
    <row r="74" spans="1:6" ht="30">
      <c r="A74" s="37"/>
      <c r="B74" s="58"/>
      <c r="C74" s="31" t="s">
        <v>119</v>
      </c>
      <c r="D74" s="85" t="s">
        <v>120</v>
      </c>
      <c r="E74" s="35">
        <f>E75</f>
        <v>1543.43</v>
      </c>
      <c r="F74" s="104"/>
    </row>
    <row r="75" spans="1:6" ht="45">
      <c r="A75" s="37"/>
      <c r="B75" s="58"/>
      <c r="C75" s="31"/>
      <c r="D75" s="59" t="s">
        <v>144</v>
      </c>
      <c r="E75" s="25">
        <v>1543.43</v>
      </c>
      <c r="F75" s="104"/>
    </row>
    <row r="76" spans="1:6" ht="15">
      <c r="A76" s="155"/>
      <c r="B76" s="156"/>
      <c r="C76" s="116" t="s">
        <v>20</v>
      </c>
      <c r="D76" s="117" t="s">
        <v>78</v>
      </c>
      <c r="E76" s="154">
        <f>15000-1543.43</f>
        <v>13456.57</v>
      </c>
      <c r="F76" s="104"/>
    </row>
    <row r="77" spans="1:6" ht="15">
      <c r="A77" s="14">
        <v>801</v>
      </c>
      <c r="B77" s="15"/>
      <c r="C77" s="16"/>
      <c r="D77" s="43" t="s">
        <v>131</v>
      </c>
      <c r="E77" s="17">
        <f>E78</f>
        <v>7000</v>
      </c>
      <c r="F77" s="104"/>
    </row>
    <row r="78" spans="1:6" ht="15">
      <c r="A78" s="37"/>
      <c r="B78" s="19" t="s">
        <v>132</v>
      </c>
      <c r="C78" s="20"/>
      <c r="D78" s="44" t="s">
        <v>65</v>
      </c>
      <c r="E78" s="21">
        <f>E81+E79+E84+E86</f>
        <v>7000</v>
      </c>
      <c r="F78" s="104"/>
    </row>
    <row r="79" spans="1:6" ht="15">
      <c r="A79" s="37"/>
      <c r="B79" s="58"/>
      <c r="C79" s="116" t="s">
        <v>136</v>
      </c>
      <c r="D79" s="117" t="s">
        <v>137</v>
      </c>
      <c r="E79" s="35">
        <f>E80</f>
        <v>200</v>
      </c>
      <c r="F79" s="104"/>
    </row>
    <row r="80" spans="1:6" ht="15">
      <c r="A80" s="37"/>
      <c r="B80" s="58"/>
      <c r="C80" s="116"/>
      <c r="D80" s="117" t="s">
        <v>57</v>
      </c>
      <c r="E80" s="25">
        <v>200</v>
      </c>
      <c r="F80" s="104"/>
    </row>
    <row r="81" spans="1:6" ht="15">
      <c r="A81" s="37"/>
      <c r="B81" s="58"/>
      <c r="C81" s="116" t="s">
        <v>20</v>
      </c>
      <c r="D81" s="117" t="s">
        <v>21</v>
      </c>
      <c r="E81" s="35">
        <f>E82+E83</f>
        <v>4100</v>
      </c>
      <c r="F81" s="104"/>
    </row>
    <row r="82" spans="1:6" ht="15">
      <c r="A82" s="37"/>
      <c r="B82" s="58"/>
      <c r="C82" s="116"/>
      <c r="D82" s="117" t="s">
        <v>57</v>
      </c>
      <c r="E82" s="25">
        <v>600</v>
      </c>
      <c r="F82" s="104"/>
    </row>
    <row r="83" spans="1:6" ht="15">
      <c r="A83" s="37"/>
      <c r="B83" s="58"/>
      <c r="C83" s="116"/>
      <c r="D83" s="117" t="s">
        <v>162</v>
      </c>
      <c r="E83" s="154">
        <v>3500</v>
      </c>
      <c r="F83" s="104"/>
    </row>
    <row r="84" spans="1:6" ht="15">
      <c r="A84" s="37"/>
      <c r="B84" s="58"/>
      <c r="C84" s="116" t="s">
        <v>138</v>
      </c>
      <c r="D84" s="117" t="s">
        <v>139</v>
      </c>
      <c r="E84" s="35">
        <f>E85</f>
        <v>200</v>
      </c>
      <c r="F84" s="104"/>
    </row>
    <row r="85" spans="1:6" ht="15">
      <c r="A85" s="37"/>
      <c r="B85" s="58"/>
      <c r="C85" s="116"/>
      <c r="D85" s="117" t="s">
        <v>57</v>
      </c>
      <c r="E85" s="25">
        <v>200</v>
      </c>
      <c r="F85" s="104"/>
    </row>
    <row r="86" spans="1:6" ht="15">
      <c r="A86" s="37"/>
      <c r="B86" s="58"/>
      <c r="C86" s="116" t="s">
        <v>7</v>
      </c>
      <c r="D86" s="117" t="s">
        <v>140</v>
      </c>
      <c r="E86" s="35">
        <f>E87</f>
        <v>2500</v>
      </c>
      <c r="F86" s="104"/>
    </row>
    <row r="87" spans="1:6" ht="15">
      <c r="A87" s="37"/>
      <c r="B87" s="58"/>
      <c r="C87" s="116"/>
      <c r="D87" s="117" t="s">
        <v>57</v>
      </c>
      <c r="E87" s="25">
        <v>2500</v>
      </c>
      <c r="F87" s="104"/>
    </row>
    <row r="88" spans="1:6" ht="15">
      <c r="A88" s="14">
        <v>851</v>
      </c>
      <c r="B88" s="15"/>
      <c r="C88" s="16"/>
      <c r="D88" s="44" t="s">
        <v>81</v>
      </c>
      <c r="E88" s="17">
        <f>E89</f>
        <v>2000</v>
      </c>
      <c r="F88" s="104"/>
    </row>
    <row r="89" spans="1:6" ht="15">
      <c r="A89" s="36"/>
      <c r="B89" s="39" t="s">
        <v>82</v>
      </c>
      <c r="C89" s="61"/>
      <c r="D89" s="118" t="s">
        <v>167</v>
      </c>
      <c r="E89" s="21">
        <f>E90</f>
        <v>2000</v>
      </c>
      <c r="F89" s="104"/>
    </row>
    <row r="90" spans="1:6" ht="45">
      <c r="A90" s="18"/>
      <c r="B90" s="94"/>
      <c r="C90" s="12" t="s">
        <v>83</v>
      </c>
      <c r="D90" s="46" t="s">
        <v>84</v>
      </c>
      <c r="E90" s="27">
        <f>E91</f>
        <v>2000</v>
      </c>
      <c r="F90" s="104"/>
    </row>
    <row r="91" spans="1:6" ht="15">
      <c r="A91" s="18"/>
      <c r="B91" s="93"/>
      <c r="C91" s="62"/>
      <c r="D91" s="119" t="s">
        <v>85</v>
      </c>
      <c r="E91" s="28">
        <v>2000</v>
      </c>
      <c r="F91" s="104"/>
    </row>
    <row r="92" spans="1:6" ht="15">
      <c r="A92" s="14">
        <v>854</v>
      </c>
      <c r="B92" s="32"/>
      <c r="C92" s="16"/>
      <c r="D92" s="44" t="s">
        <v>53</v>
      </c>
      <c r="E92" s="54">
        <f>E93+E100</f>
        <v>321460</v>
      </c>
      <c r="F92" s="104"/>
    </row>
    <row r="93" spans="1:6" ht="15">
      <c r="A93" s="36"/>
      <c r="B93" s="39" t="s">
        <v>71</v>
      </c>
      <c r="C93" s="61"/>
      <c r="D93" s="118" t="s">
        <v>72</v>
      </c>
      <c r="E93" s="21">
        <f>E94</f>
        <v>282603</v>
      </c>
      <c r="F93" s="104"/>
    </row>
    <row r="94" spans="1:6" ht="26.25">
      <c r="A94" s="18"/>
      <c r="B94" s="92"/>
      <c r="C94" s="11" t="s">
        <v>141</v>
      </c>
      <c r="D94" s="136" t="s">
        <v>142</v>
      </c>
      <c r="E94" s="35">
        <f>E95+E96+E97+E98+E99</f>
        <v>282603</v>
      </c>
      <c r="F94" s="104"/>
    </row>
    <row r="95" spans="1:6" ht="15">
      <c r="A95" s="18"/>
      <c r="B95" s="92"/>
      <c r="C95" s="62"/>
      <c r="D95" s="119" t="s">
        <v>92</v>
      </c>
      <c r="E95" s="25">
        <v>19500</v>
      </c>
      <c r="F95" s="104"/>
    </row>
    <row r="96" spans="1:6" ht="15">
      <c r="A96" s="18"/>
      <c r="B96" s="92"/>
      <c r="C96" s="62"/>
      <c r="D96" s="119" t="s">
        <v>91</v>
      </c>
      <c r="E96" s="25">
        <v>25000</v>
      </c>
      <c r="F96" s="104"/>
    </row>
    <row r="97" spans="1:6" ht="15">
      <c r="A97" s="18"/>
      <c r="B97" s="92"/>
      <c r="C97" s="62"/>
      <c r="D97" s="119" t="s">
        <v>90</v>
      </c>
      <c r="E97" s="25">
        <v>151000</v>
      </c>
      <c r="F97" s="104"/>
    </row>
    <row r="98" spans="1:6" ht="15">
      <c r="A98" s="18"/>
      <c r="B98" s="92"/>
      <c r="C98" s="62"/>
      <c r="D98" s="120" t="s">
        <v>93</v>
      </c>
      <c r="E98" s="25">
        <v>20000</v>
      </c>
      <c r="F98" s="104"/>
    </row>
    <row r="99" spans="1:6" ht="15">
      <c r="A99" s="18"/>
      <c r="B99" s="92"/>
      <c r="C99" s="63"/>
      <c r="D99" s="119" t="s">
        <v>94</v>
      </c>
      <c r="E99" s="25">
        <v>67103</v>
      </c>
      <c r="F99" s="104"/>
    </row>
    <row r="100" spans="1:6" ht="15">
      <c r="A100" s="18"/>
      <c r="B100" s="19" t="s">
        <v>102</v>
      </c>
      <c r="C100" s="67"/>
      <c r="D100" s="65" t="s">
        <v>103</v>
      </c>
      <c r="E100" s="17">
        <f>E101</f>
        <v>38857</v>
      </c>
      <c r="F100" s="104"/>
    </row>
    <row r="101" spans="1:6" ht="60">
      <c r="A101" s="18"/>
      <c r="B101" s="92"/>
      <c r="C101" s="99" t="s">
        <v>106</v>
      </c>
      <c r="D101" s="46" t="s">
        <v>107</v>
      </c>
      <c r="E101" s="25">
        <v>38857</v>
      </c>
      <c r="F101" s="104"/>
    </row>
    <row r="102" spans="1:8" ht="15">
      <c r="A102" s="14">
        <v>900</v>
      </c>
      <c r="B102" s="15"/>
      <c r="C102" s="16"/>
      <c r="D102" s="66" t="s">
        <v>2</v>
      </c>
      <c r="E102" s="17">
        <f>E103+E105</f>
        <v>30000</v>
      </c>
      <c r="F102" s="104"/>
      <c r="H102" s="104" t="e">
        <f>#REF!-#REF!</f>
        <v>#REF!</v>
      </c>
    </row>
    <row r="103" spans="1:8" ht="15">
      <c r="A103" s="36"/>
      <c r="B103" s="39" t="s">
        <v>157</v>
      </c>
      <c r="C103" s="41"/>
      <c r="D103" s="150" t="s">
        <v>158</v>
      </c>
      <c r="E103" s="17">
        <f>E104</f>
        <v>10000</v>
      </c>
      <c r="F103" s="104"/>
      <c r="H103" s="104"/>
    </row>
    <row r="104" spans="1:8" ht="15">
      <c r="A104" s="36"/>
      <c r="B104" s="15"/>
      <c r="C104" s="11" t="s">
        <v>7</v>
      </c>
      <c r="D104" s="33" t="s">
        <v>8</v>
      </c>
      <c r="E104" s="162">
        <v>10000</v>
      </c>
      <c r="F104" s="104"/>
      <c r="H104" s="104"/>
    </row>
    <row r="105" spans="1:8" ht="15">
      <c r="A105" s="36"/>
      <c r="B105" s="39" t="s">
        <v>11</v>
      </c>
      <c r="C105" s="24"/>
      <c r="D105" s="66" t="s">
        <v>12</v>
      </c>
      <c r="E105" s="21">
        <f>E106</f>
        <v>20000</v>
      </c>
      <c r="F105" s="104"/>
      <c r="H105" s="102">
        <v>20000</v>
      </c>
    </row>
    <row r="106" spans="1:6" ht="15">
      <c r="A106" s="18"/>
      <c r="B106" s="92"/>
      <c r="C106" s="11" t="s">
        <v>7</v>
      </c>
      <c r="D106" s="33" t="s">
        <v>8</v>
      </c>
      <c r="E106" s="35">
        <f>E107</f>
        <v>20000</v>
      </c>
      <c r="F106" s="104"/>
    </row>
    <row r="107" spans="1:6" ht="15">
      <c r="A107" s="18"/>
      <c r="B107" s="92"/>
      <c r="C107" s="12"/>
      <c r="D107" s="38" t="s">
        <v>77</v>
      </c>
      <c r="E107" s="25">
        <v>20000</v>
      </c>
      <c r="F107" s="104"/>
    </row>
    <row r="108" spans="1:5" ht="15" hidden="1">
      <c r="A108" s="14">
        <v>921</v>
      </c>
      <c r="B108" s="15"/>
      <c r="C108" s="16"/>
      <c r="D108" s="66" t="s">
        <v>22</v>
      </c>
      <c r="E108" s="17"/>
    </row>
    <row r="109" spans="1:5" ht="15" hidden="1">
      <c r="A109" s="36"/>
      <c r="B109" s="39" t="s">
        <v>23</v>
      </c>
      <c r="C109" s="23"/>
      <c r="D109" s="44" t="s">
        <v>24</v>
      </c>
      <c r="E109" s="21"/>
    </row>
    <row r="110" spans="1:5" ht="42.75" customHeight="1" hidden="1">
      <c r="A110" s="50"/>
      <c r="B110" s="94"/>
      <c r="C110" s="6" t="s">
        <v>26</v>
      </c>
      <c r="D110" s="121" t="s">
        <v>25</v>
      </c>
      <c r="E110" s="27"/>
    </row>
    <row r="111" spans="1:5" ht="15" hidden="1">
      <c r="A111" s="48"/>
      <c r="B111" s="93"/>
      <c r="C111" s="51"/>
      <c r="D111" s="52" t="s">
        <v>27</v>
      </c>
      <c r="E111" s="28"/>
    </row>
    <row r="112" spans="1:5" ht="15">
      <c r="A112" s="14">
        <v>921</v>
      </c>
      <c r="B112" s="15"/>
      <c r="C112" s="16"/>
      <c r="D112" s="65" t="s">
        <v>22</v>
      </c>
      <c r="E112" s="17">
        <f>E113</f>
        <v>25000</v>
      </c>
    </row>
    <row r="113" spans="1:5" ht="15">
      <c r="A113" s="36"/>
      <c r="B113" s="127" t="s">
        <v>126</v>
      </c>
      <c r="C113" s="179" t="s">
        <v>127</v>
      </c>
      <c r="D113" s="180"/>
      <c r="E113" s="128">
        <f>E114</f>
        <v>25000</v>
      </c>
    </row>
    <row r="114" spans="1:5" ht="39">
      <c r="A114" s="50"/>
      <c r="B114" s="129"/>
      <c r="C114" s="130" t="s">
        <v>128</v>
      </c>
      <c r="D114" s="53" t="s">
        <v>129</v>
      </c>
      <c r="E114" s="131">
        <f>E115</f>
        <v>25000</v>
      </c>
    </row>
    <row r="115" spans="1:5" ht="38.25">
      <c r="A115" s="48"/>
      <c r="B115" s="132"/>
      <c r="C115" s="133"/>
      <c r="D115" s="134" t="s">
        <v>166</v>
      </c>
      <c r="E115" s="135">
        <v>25000</v>
      </c>
    </row>
    <row r="116" spans="1:5" ht="15">
      <c r="A116" s="14">
        <v>926</v>
      </c>
      <c r="B116" s="15"/>
      <c r="C116" s="16"/>
      <c r="D116" s="65" t="s">
        <v>66</v>
      </c>
      <c r="E116" s="17">
        <f>E117+E120</f>
        <v>91000</v>
      </c>
    </row>
    <row r="117" spans="1:5" ht="15">
      <c r="A117" s="36"/>
      <c r="B117" s="39" t="s">
        <v>121</v>
      </c>
      <c r="C117" s="61"/>
      <c r="D117" s="122" t="s">
        <v>122</v>
      </c>
      <c r="E117" s="21">
        <f>E118</f>
        <v>30000</v>
      </c>
    </row>
    <row r="118" spans="1:5" ht="15">
      <c r="A118" s="50"/>
      <c r="B118" s="94"/>
      <c r="C118" s="71" t="s">
        <v>69</v>
      </c>
      <c r="D118" s="80" t="s">
        <v>123</v>
      </c>
      <c r="E118" s="27">
        <f>E119</f>
        <v>30000</v>
      </c>
    </row>
    <row r="119" spans="1:5" ht="15">
      <c r="A119" s="48"/>
      <c r="B119" s="93"/>
      <c r="C119" s="81"/>
      <c r="D119" s="79" t="s">
        <v>124</v>
      </c>
      <c r="E119" s="28">
        <f>20000+10000</f>
        <v>30000</v>
      </c>
    </row>
    <row r="120" spans="1:5" ht="15">
      <c r="A120" s="36"/>
      <c r="B120" s="39" t="s">
        <v>67</v>
      </c>
      <c r="C120" s="24"/>
      <c r="D120" s="66" t="s">
        <v>12</v>
      </c>
      <c r="E120" s="21">
        <f>E121+E123</f>
        <v>61000</v>
      </c>
    </row>
    <row r="121" spans="1:5" ht="15">
      <c r="A121" s="50"/>
      <c r="B121" s="142"/>
      <c r="C121" s="6" t="s">
        <v>1</v>
      </c>
      <c r="D121" s="80" t="s">
        <v>3</v>
      </c>
      <c r="E121" s="27">
        <f>E122</f>
        <v>51000</v>
      </c>
    </row>
    <row r="122" spans="1:5" ht="30.75" customHeight="1">
      <c r="A122" s="18"/>
      <c r="B122" s="140"/>
      <c r="C122" s="11"/>
      <c r="D122" s="143" t="s">
        <v>153</v>
      </c>
      <c r="E122" s="25">
        <f>30000+21000</f>
        <v>51000</v>
      </c>
    </row>
    <row r="123" spans="1:5" ht="15">
      <c r="A123" s="18"/>
      <c r="B123" s="140"/>
      <c r="C123" s="11" t="s">
        <v>69</v>
      </c>
      <c r="D123" s="143" t="s">
        <v>123</v>
      </c>
      <c r="E123" s="35">
        <f>E124</f>
        <v>10000</v>
      </c>
    </row>
    <row r="124" spans="1:5" ht="30.75" customHeight="1">
      <c r="A124" s="48"/>
      <c r="B124" s="141"/>
      <c r="C124" s="51"/>
      <c r="D124" s="79" t="s">
        <v>154</v>
      </c>
      <c r="E124" s="28">
        <v>10000</v>
      </c>
    </row>
    <row r="125" spans="1:5" ht="15">
      <c r="A125" s="18"/>
      <c r="B125" s="74"/>
      <c r="C125" s="11"/>
      <c r="D125" s="33"/>
      <c r="E125" s="47"/>
    </row>
    <row r="126" spans="1:6" ht="15">
      <c r="A126" s="4" t="s">
        <v>168</v>
      </c>
      <c r="B126" s="5"/>
      <c r="C126" s="6"/>
      <c r="D126" s="7"/>
      <c r="E126" s="40"/>
      <c r="F126" s="104"/>
    </row>
    <row r="127" spans="1:6" ht="15">
      <c r="A127" s="4"/>
      <c r="B127" s="5"/>
      <c r="C127" s="6"/>
      <c r="D127" s="7"/>
      <c r="E127" s="64">
        <f>E128+E142+E146+E178+E181+E138</f>
        <v>317980.9</v>
      </c>
      <c r="F127" s="104"/>
    </row>
    <row r="128" spans="1:6" ht="15">
      <c r="A128" s="14">
        <v>600</v>
      </c>
      <c r="B128" s="15"/>
      <c r="C128" s="41"/>
      <c r="D128" s="66" t="s">
        <v>6</v>
      </c>
      <c r="E128" s="17">
        <f>E132</f>
        <v>55438.9</v>
      </c>
      <c r="F128" s="104"/>
    </row>
    <row r="129" spans="1:6" ht="15" customHeight="1" hidden="1">
      <c r="A129" s="18">
        <v>754</v>
      </c>
      <c r="B129" s="15"/>
      <c r="C129" s="41"/>
      <c r="D129" s="43" t="s">
        <v>15</v>
      </c>
      <c r="E129" s="17"/>
      <c r="F129" s="104"/>
    </row>
    <row r="130" spans="1:6" ht="15" customHeight="1" hidden="1">
      <c r="A130" s="37"/>
      <c r="B130" s="19" t="s">
        <v>18</v>
      </c>
      <c r="C130" s="20"/>
      <c r="D130" s="65" t="s">
        <v>19</v>
      </c>
      <c r="E130" s="21"/>
      <c r="F130" s="104"/>
    </row>
    <row r="131" spans="1:6" ht="15" customHeight="1" hidden="1">
      <c r="A131" s="9"/>
      <c r="B131" s="95"/>
      <c r="C131" s="11" t="s">
        <v>20</v>
      </c>
      <c r="D131" s="85" t="s">
        <v>21</v>
      </c>
      <c r="E131" s="29"/>
      <c r="F131" s="104"/>
    </row>
    <row r="132" spans="1:6" ht="15" customHeight="1">
      <c r="A132" s="9"/>
      <c r="B132" s="19" t="s">
        <v>64</v>
      </c>
      <c r="C132" s="20"/>
      <c r="D132" s="42" t="s">
        <v>65</v>
      </c>
      <c r="E132" s="21">
        <f>E133+E136</f>
        <v>55438.9</v>
      </c>
      <c r="F132" s="104"/>
    </row>
    <row r="133" spans="1:6" ht="15" customHeight="1">
      <c r="A133" s="9"/>
      <c r="B133" s="156"/>
      <c r="C133" s="12" t="s">
        <v>1</v>
      </c>
      <c r="D133" s="33" t="s">
        <v>3</v>
      </c>
      <c r="E133" s="35">
        <f>E135+E134</f>
        <v>30438.9</v>
      </c>
      <c r="F133" s="104"/>
    </row>
    <row r="134" spans="1:6" ht="15" customHeight="1">
      <c r="A134" s="9"/>
      <c r="B134" s="156"/>
      <c r="C134" s="12"/>
      <c r="D134" s="33" t="s">
        <v>163</v>
      </c>
      <c r="E134" s="154">
        <v>21000</v>
      </c>
      <c r="F134" s="104"/>
    </row>
    <row r="135" spans="1:6" ht="15" customHeight="1">
      <c r="A135" s="9"/>
      <c r="B135" s="156"/>
      <c r="C135" s="31"/>
      <c r="D135" s="99" t="s">
        <v>164</v>
      </c>
      <c r="E135" s="154">
        <v>9438.9</v>
      </c>
      <c r="F135" s="104"/>
    </row>
    <row r="136" spans="1:6" ht="15">
      <c r="A136" s="9"/>
      <c r="B136" s="96"/>
      <c r="C136" s="12" t="s">
        <v>69</v>
      </c>
      <c r="D136" s="33" t="s">
        <v>79</v>
      </c>
      <c r="E136" s="35">
        <f>E137</f>
        <v>25000</v>
      </c>
      <c r="F136" s="104"/>
    </row>
    <row r="137" spans="1:6" ht="15">
      <c r="A137" s="82"/>
      <c r="B137" s="97"/>
      <c r="C137" s="51"/>
      <c r="D137" s="123" t="s">
        <v>80</v>
      </c>
      <c r="E137" s="28">
        <v>25000</v>
      </c>
      <c r="F137" s="104"/>
    </row>
    <row r="138" spans="1:6" ht="15">
      <c r="A138" s="14">
        <v>750</v>
      </c>
      <c r="B138" s="15"/>
      <c r="C138" s="16"/>
      <c r="D138" s="43" t="s">
        <v>31</v>
      </c>
      <c r="E138" s="54">
        <f>E139</f>
        <v>39000</v>
      </c>
      <c r="F138" s="104"/>
    </row>
    <row r="139" spans="1:6" ht="15">
      <c r="A139" s="18"/>
      <c r="B139" s="19" t="s">
        <v>32</v>
      </c>
      <c r="C139" s="16"/>
      <c r="D139" s="150" t="s">
        <v>33</v>
      </c>
      <c r="E139" s="54">
        <f>E140</f>
        <v>39000</v>
      </c>
      <c r="F139" s="104"/>
    </row>
    <row r="140" spans="1:6" ht="15">
      <c r="A140" s="89"/>
      <c r="B140" s="49"/>
      <c r="C140" s="90" t="s">
        <v>69</v>
      </c>
      <c r="D140" s="91" t="s">
        <v>79</v>
      </c>
      <c r="E140" s="27">
        <f>E141</f>
        <v>39000</v>
      </c>
      <c r="F140" s="104"/>
    </row>
    <row r="141" spans="1:6" ht="15">
      <c r="A141" s="155"/>
      <c r="B141" s="156"/>
      <c r="C141" s="151"/>
      <c r="D141" s="152" t="s">
        <v>150</v>
      </c>
      <c r="E141" s="28">
        <v>39000</v>
      </c>
      <c r="F141" s="104"/>
    </row>
    <row r="142" spans="1:6" ht="15">
      <c r="A142" s="14">
        <v>754</v>
      </c>
      <c r="B142" s="15"/>
      <c r="C142" s="16"/>
      <c r="D142" s="43" t="s">
        <v>15</v>
      </c>
      <c r="E142" s="54">
        <f>E143</f>
        <v>15000</v>
      </c>
      <c r="F142" s="104"/>
    </row>
    <row r="143" spans="1:6" ht="15">
      <c r="A143" s="89"/>
      <c r="B143" s="19" t="s">
        <v>18</v>
      </c>
      <c r="C143" s="20"/>
      <c r="D143" s="44" t="s">
        <v>19</v>
      </c>
      <c r="E143" s="153">
        <f>E144</f>
        <v>15000</v>
      </c>
      <c r="F143" s="104"/>
    </row>
    <row r="144" spans="1:6" ht="15">
      <c r="A144" s="89"/>
      <c r="B144" s="49"/>
      <c r="C144" s="90" t="s">
        <v>69</v>
      </c>
      <c r="D144" s="91" t="s">
        <v>79</v>
      </c>
      <c r="E144" s="27">
        <v>15000</v>
      </c>
      <c r="F144" s="104"/>
    </row>
    <row r="145" spans="1:6" ht="15">
      <c r="A145" s="37"/>
      <c r="B145" s="58"/>
      <c r="C145" s="151"/>
      <c r="D145" s="152" t="s">
        <v>150</v>
      </c>
      <c r="E145" s="28">
        <v>15000</v>
      </c>
      <c r="F145" s="104"/>
    </row>
    <row r="146" spans="1:5" ht="15">
      <c r="A146" s="14">
        <v>854</v>
      </c>
      <c r="B146" s="15"/>
      <c r="C146" s="16"/>
      <c r="D146" s="44" t="s">
        <v>53</v>
      </c>
      <c r="E146" s="17">
        <f>E147</f>
        <v>1542</v>
      </c>
    </row>
    <row r="147" spans="1:5" ht="15">
      <c r="A147" s="36"/>
      <c r="B147" s="39" t="s">
        <v>54</v>
      </c>
      <c r="C147" s="61"/>
      <c r="D147" s="118" t="s">
        <v>55</v>
      </c>
      <c r="E147" s="21">
        <f>E148+E158+E168</f>
        <v>1542</v>
      </c>
    </row>
    <row r="148" spans="1:5" ht="15">
      <c r="A148" s="37"/>
      <c r="B148" s="70"/>
      <c r="C148" s="6" t="s">
        <v>16</v>
      </c>
      <c r="D148" s="72" t="s">
        <v>17</v>
      </c>
      <c r="E148" s="27">
        <f>E149+E150+E151+E152+E153+E154+E155+E156+E157</f>
        <v>1340</v>
      </c>
    </row>
    <row r="149" spans="1:5" ht="15">
      <c r="A149" s="37"/>
      <c r="B149" s="22"/>
      <c r="C149" s="11"/>
      <c r="D149" s="119" t="s">
        <v>58</v>
      </c>
      <c r="E149" s="25">
        <v>430</v>
      </c>
    </row>
    <row r="150" spans="1:5" ht="15">
      <c r="A150" s="37"/>
      <c r="B150" s="22"/>
      <c r="C150" s="11"/>
      <c r="D150" s="119" t="s">
        <v>112</v>
      </c>
      <c r="E150" s="25">
        <v>330</v>
      </c>
    </row>
    <row r="151" spans="1:5" ht="15">
      <c r="A151" s="37"/>
      <c r="B151" s="22"/>
      <c r="C151" s="11"/>
      <c r="D151" s="119" t="s">
        <v>56</v>
      </c>
      <c r="E151" s="25">
        <v>120</v>
      </c>
    </row>
    <row r="152" spans="1:5" ht="15">
      <c r="A152" s="37"/>
      <c r="B152" s="22"/>
      <c r="C152" s="11"/>
      <c r="D152" s="119" t="s">
        <v>57</v>
      </c>
      <c r="E152" s="25">
        <v>140</v>
      </c>
    </row>
    <row r="153" spans="1:5" ht="15">
      <c r="A153" s="37"/>
      <c r="B153" s="22"/>
      <c r="C153" s="11"/>
      <c r="D153" s="119" t="s">
        <v>49</v>
      </c>
      <c r="E153" s="25">
        <v>70</v>
      </c>
    </row>
    <row r="154" spans="1:5" ht="15">
      <c r="A154" s="37"/>
      <c r="B154" s="22"/>
      <c r="C154" s="11"/>
      <c r="D154" s="119" t="s">
        <v>50</v>
      </c>
      <c r="E154" s="25">
        <v>60</v>
      </c>
    </row>
    <row r="155" spans="1:5" ht="15">
      <c r="A155" s="37"/>
      <c r="B155" s="22"/>
      <c r="C155" s="11"/>
      <c r="D155" s="102" t="s">
        <v>113</v>
      </c>
      <c r="E155" s="25">
        <v>20</v>
      </c>
    </row>
    <row r="156" spans="1:5" ht="15">
      <c r="A156" s="37"/>
      <c r="B156" s="22"/>
      <c r="C156" s="11"/>
      <c r="D156" s="120" t="s">
        <v>68</v>
      </c>
      <c r="E156" s="25">
        <v>90</v>
      </c>
    </row>
    <row r="157" spans="1:5" ht="15">
      <c r="A157" s="37"/>
      <c r="B157" s="22"/>
      <c r="C157" s="11"/>
      <c r="D157" s="120" t="s">
        <v>51</v>
      </c>
      <c r="E157" s="25">
        <v>80</v>
      </c>
    </row>
    <row r="158" spans="1:5" ht="15">
      <c r="A158" s="37"/>
      <c r="B158" s="22"/>
      <c r="C158" s="12" t="s">
        <v>28</v>
      </c>
      <c r="D158" s="33" t="s">
        <v>52</v>
      </c>
      <c r="E158" s="35">
        <f>E159+E160+E161+E162+E163+E164+E165+E166+E167</f>
        <v>176</v>
      </c>
    </row>
    <row r="159" spans="1:5" ht="15">
      <c r="A159" s="37"/>
      <c r="B159" s="22"/>
      <c r="C159" s="12"/>
      <c r="D159" s="119" t="s">
        <v>58</v>
      </c>
      <c r="E159" s="25">
        <v>46</v>
      </c>
    </row>
    <row r="160" spans="1:5" ht="15">
      <c r="A160" s="37"/>
      <c r="B160" s="22"/>
      <c r="C160" s="12"/>
      <c r="D160" s="119" t="s">
        <v>112</v>
      </c>
      <c r="E160" s="25">
        <v>41</v>
      </c>
    </row>
    <row r="161" spans="1:5" ht="15">
      <c r="A161" s="37"/>
      <c r="B161" s="22"/>
      <c r="C161" s="12"/>
      <c r="D161" s="119" t="s">
        <v>56</v>
      </c>
      <c r="E161" s="25">
        <v>10</v>
      </c>
    </row>
    <row r="162" spans="1:5" ht="15">
      <c r="A162" s="37"/>
      <c r="B162" s="22"/>
      <c r="C162" s="12"/>
      <c r="D162" s="119" t="s">
        <v>57</v>
      </c>
      <c r="E162" s="25">
        <v>27</v>
      </c>
    </row>
    <row r="163" spans="1:5" ht="15">
      <c r="A163" s="37"/>
      <c r="B163" s="22"/>
      <c r="C163" s="12"/>
      <c r="D163" s="119" t="s">
        <v>49</v>
      </c>
      <c r="E163" s="25">
        <v>12</v>
      </c>
    </row>
    <row r="164" spans="1:5" ht="15">
      <c r="A164" s="37"/>
      <c r="B164" s="22"/>
      <c r="C164" s="12"/>
      <c r="D164" s="119" t="s">
        <v>50</v>
      </c>
      <c r="E164" s="25">
        <v>10</v>
      </c>
    </row>
    <row r="165" spans="1:5" ht="15">
      <c r="A165" s="37"/>
      <c r="B165" s="22"/>
      <c r="C165" s="12"/>
      <c r="D165" s="102" t="s">
        <v>113</v>
      </c>
      <c r="E165" s="25">
        <v>3</v>
      </c>
    </row>
    <row r="166" spans="1:5" ht="15">
      <c r="A166" s="37"/>
      <c r="B166" s="22"/>
      <c r="C166" s="12"/>
      <c r="D166" s="120" t="s">
        <v>68</v>
      </c>
      <c r="E166" s="25">
        <v>15</v>
      </c>
    </row>
    <row r="167" spans="1:5" ht="15">
      <c r="A167" s="37"/>
      <c r="B167" s="22"/>
      <c r="C167" s="12"/>
      <c r="D167" s="120" t="s">
        <v>51</v>
      </c>
      <c r="E167" s="25">
        <v>12</v>
      </c>
    </row>
    <row r="168" spans="1:5" ht="15">
      <c r="A168" s="37"/>
      <c r="B168" s="22"/>
      <c r="C168" s="12" t="s">
        <v>29</v>
      </c>
      <c r="D168" s="120" t="s">
        <v>114</v>
      </c>
      <c r="E168" s="35">
        <f>E169+E170+E171+E172+E173+E174+E175+E176</f>
        <v>26</v>
      </c>
    </row>
    <row r="169" spans="1:5" ht="15">
      <c r="A169" s="37"/>
      <c r="B169" s="22"/>
      <c r="C169" s="12"/>
      <c r="D169" s="119" t="s">
        <v>58</v>
      </c>
      <c r="E169" s="25">
        <v>7</v>
      </c>
    </row>
    <row r="170" spans="1:5" ht="15">
      <c r="A170" s="37"/>
      <c r="B170" s="22"/>
      <c r="C170" s="12"/>
      <c r="D170" s="119" t="s">
        <v>112</v>
      </c>
      <c r="E170" s="25">
        <v>6</v>
      </c>
    </row>
    <row r="171" spans="1:5" ht="15">
      <c r="A171" s="37"/>
      <c r="B171" s="22"/>
      <c r="C171" s="12"/>
      <c r="D171" s="119" t="s">
        <v>56</v>
      </c>
      <c r="E171" s="25">
        <v>1</v>
      </c>
    </row>
    <row r="172" spans="1:5" ht="15">
      <c r="A172" s="37"/>
      <c r="B172" s="22"/>
      <c r="C172" s="12"/>
      <c r="D172" s="119" t="s">
        <v>57</v>
      </c>
      <c r="E172" s="25">
        <v>4</v>
      </c>
    </row>
    <row r="173" spans="1:5" ht="15">
      <c r="A173" s="37"/>
      <c r="B173" s="22"/>
      <c r="C173" s="12"/>
      <c r="D173" s="119" t="s">
        <v>49</v>
      </c>
      <c r="E173" s="25">
        <v>2</v>
      </c>
    </row>
    <row r="174" spans="1:5" ht="15">
      <c r="A174" s="37"/>
      <c r="B174" s="22"/>
      <c r="C174" s="12"/>
      <c r="D174" s="119" t="s">
        <v>50</v>
      </c>
      <c r="E174" s="25">
        <v>2</v>
      </c>
    </row>
    <row r="175" spans="1:5" ht="15">
      <c r="A175" s="37"/>
      <c r="B175" s="22"/>
      <c r="C175" s="12"/>
      <c r="D175" s="120" t="s">
        <v>68</v>
      </c>
      <c r="E175" s="25">
        <v>2</v>
      </c>
    </row>
    <row r="176" spans="1:5" ht="15">
      <c r="A176" s="37"/>
      <c r="B176" s="22"/>
      <c r="C176" s="12"/>
      <c r="D176" s="120" t="s">
        <v>51</v>
      </c>
      <c r="E176" s="25">
        <v>2</v>
      </c>
    </row>
    <row r="177" spans="1:5" ht="15">
      <c r="A177" s="36">
        <v>900</v>
      </c>
      <c r="B177" s="15"/>
      <c r="C177" s="41"/>
      <c r="D177" s="44" t="s">
        <v>2</v>
      </c>
      <c r="E177" s="17">
        <f>E178</f>
        <v>117000</v>
      </c>
    </row>
    <row r="178" spans="1:5" ht="15">
      <c r="A178" s="36"/>
      <c r="B178" s="39" t="s">
        <v>61</v>
      </c>
      <c r="C178" s="23"/>
      <c r="D178" s="44" t="s">
        <v>62</v>
      </c>
      <c r="E178" s="21">
        <f>E179</f>
        <v>117000</v>
      </c>
    </row>
    <row r="179" spans="1:5" ht="15">
      <c r="A179" s="18"/>
      <c r="B179" s="73"/>
      <c r="C179" s="11" t="s">
        <v>1</v>
      </c>
      <c r="D179" s="38" t="s">
        <v>3</v>
      </c>
      <c r="E179" s="34">
        <f>E180</f>
        <v>117000</v>
      </c>
    </row>
    <row r="180" spans="1:5" ht="15">
      <c r="A180" s="37"/>
      <c r="B180" s="22"/>
      <c r="C180" s="68"/>
      <c r="D180" s="38" t="s">
        <v>116</v>
      </c>
      <c r="E180" s="69">
        <v>117000</v>
      </c>
    </row>
    <row r="181" spans="1:5" ht="15">
      <c r="A181" s="36">
        <v>926</v>
      </c>
      <c r="B181" s="15"/>
      <c r="C181" s="41"/>
      <c r="D181" s="44" t="s">
        <v>66</v>
      </c>
      <c r="E181" s="17">
        <f>E185+E182</f>
        <v>90000</v>
      </c>
    </row>
    <row r="182" spans="1:5" ht="15">
      <c r="A182" s="36"/>
      <c r="B182" s="39" t="s">
        <v>121</v>
      </c>
      <c r="C182" s="84"/>
      <c r="D182" s="118" t="s">
        <v>122</v>
      </c>
      <c r="E182" s="21">
        <f>E184+E183</f>
        <v>30000</v>
      </c>
    </row>
    <row r="183" spans="1:5" ht="15">
      <c r="A183" s="18"/>
      <c r="B183" s="92"/>
      <c r="C183" s="62" t="s">
        <v>20</v>
      </c>
      <c r="D183" s="124" t="s">
        <v>125</v>
      </c>
      <c r="E183" s="25">
        <f>10000+5000</f>
        <v>15000</v>
      </c>
    </row>
    <row r="184" spans="1:5" ht="15">
      <c r="A184" s="18"/>
      <c r="B184" s="92"/>
      <c r="C184" s="63" t="s">
        <v>7</v>
      </c>
      <c r="D184" s="124" t="s">
        <v>8</v>
      </c>
      <c r="E184" s="25">
        <f>10000+5000</f>
        <v>15000</v>
      </c>
    </row>
    <row r="185" spans="1:5" ht="15">
      <c r="A185" s="36"/>
      <c r="B185" s="39" t="s">
        <v>67</v>
      </c>
      <c r="C185" s="84"/>
      <c r="D185" s="118" t="s">
        <v>60</v>
      </c>
      <c r="E185" s="21">
        <f>E186+E187</f>
        <v>60000</v>
      </c>
    </row>
    <row r="186" spans="1:5" ht="15">
      <c r="A186" s="18"/>
      <c r="B186" s="92"/>
      <c r="C186" s="63" t="s">
        <v>7</v>
      </c>
      <c r="D186" s="124" t="s">
        <v>117</v>
      </c>
      <c r="E186" s="25">
        <v>40000</v>
      </c>
    </row>
    <row r="187" spans="1:5" ht="30">
      <c r="A187" s="48"/>
      <c r="B187" s="93"/>
      <c r="C187" s="144" t="s">
        <v>1</v>
      </c>
      <c r="D187" s="125" t="s">
        <v>155</v>
      </c>
      <c r="E187" s="28">
        <v>20000</v>
      </c>
    </row>
    <row r="188" spans="1:5" ht="15">
      <c r="A188" s="83"/>
      <c r="B188" s="12"/>
      <c r="C188" s="12"/>
      <c r="D188" s="33"/>
      <c r="E188" s="30"/>
    </row>
    <row r="189" spans="1:5" ht="29.25" customHeight="1">
      <c r="A189" s="173" t="s">
        <v>145</v>
      </c>
      <c r="B189" s="174"/>
      <c r="C189" s="174"/>
      <c r="D189" s="174"/>
      <c r="E189" s="174"/>
    </row>
    <row r="190" spans="1:5" ht="15.75" customHeight="1">
      <c r="A190" s="175" t="s">
        <v>146</v>
      </c>
      <c r="B190" s="176"/>
      <c r="C190" s="176"/>
      <c r="D190" s="176"/>
      <c r="E190" s="176"/>
    </row>
    <row r="191" spans="1:5" ht="15.75" customHeight="1">
      <c r="A191" s="175" t="s">
        <v>147</v>
      </c>
      <c r="B191" s="176"/>
      <c r="C191" s="176"/>
      <c r="D191" s="176"/>
      <c r="E191" s="3"/>
    </row>
    <row r="192" spans="1:5" ht="15.75" customHeight="1">
      <c r="A192" s="105"/>
      <c r="B192" s="106"/>
      <c r="C192" s="106"/>
      <c r="D192" s="106"/>
      <c r="E192" s="107"/>
    </row>
  </sheetData>
  <sheetProtection/>
  <mergeCells count="15">
    <mergeCell ref="A189:E189"/>
    <mergeCell ref="A191:D191"/>
    <mergeCell ref="A3:E3"/>
    <mergeCell ref="A2:E2"/>
    <mergeCell ref="B54:B56"/>
    <mergeCell ref="A190:E190"/>
    <mergeCell ref="C113:D113"/>
    <mergeCell ref="B68:B69"/>
    <mergeCell ref="A1:E1"/>
    <mergeCell ref="A5:E5"/>
    <mergeCell ref="A4:E4"/>
    <mergeCell ref="A7:E7"/>
    <mergeCell ref="B47:B48"/>
    <mergeCell ref="B41:B42"/>
    <mergeCell ref="B29:B30"/>
  </mergeCells>
  <printOptions horizontalCentered="1"/>
  <pageMargins left="0.5905511811023623" right="0.5905511811023623" top="0.1968503937007874" bottom="0.1968503937007874" header="0" footer="0"/>
  <pageSetup fitToHeight="0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acza</dc:creator>
  <cp:keywords/>
  <dc:description/>
  <cp:lastModifiedBy>uzytkownik</cp:lastModifiedBy>
  <cp:lastPrinted>2020-10-28T11:10:49Z</cp:lastPrinted>
  <dcterms:created xsi:type="dcterms:W3CDTF">2001-11-12T09:14:08Z</dcterms:created>
  <dcterms:modified xsi:type="dcterms:W3CDTF">2020-10-28T11:10:50Z</dcterms:modified>
  <cp:category/>
  <cp:version/>
  <cp:contentType/>
  <cp:contentStatus/>
</cp:coreProperties>
</file>