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# Basia\Budżet 2026\Program współpracy 2026\sprawozdanie za 2025\"/>
    </mc:Choice>
  </mc:AlternateContent>
  <bookViews>
    <workbookView xWindow="0" yWindow="0" windowWidth="28800" windowHeight="12435" firstSheet="1" activeTab="1"/>
  </bookViews>
  <sheets>
    <sheet name="sport 2017" sheetId="1" r:id="rId1"/>
    <sheet name="2022 poytek+sport" sheetId="2" r:id="rId2"/>
  </sheets>
  <definedNames>
    <definedName name="_xlnm.Print_Area" localSheetId="1">'2022 poytek+sport'!$A$3:$L$79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2" l="1"/>
  <c r="K43" i="2"/>
  <c r="L77" i="2" l="1"/>
  <c r="K77" i="2"/>
  <c r="L38" i="2"/>
  <c r="K38" i="2"/>
  <c r="L35" i="2"/>
  <c r="K35" i="2"/>
  <c r="L27" i="2"/>
  <c r="K27" i="2"/>
  <c r="L6" i="2" l="1"/>
  <c r="L19" i="2"/>
  <c r="K19" i="2"/>
  <c r="K6" i="2"/>
  <c r="L41" i="2" l="1"/>
  <c r="K41" i="2"/>
  <c r="G54" i="2" l="1"/>
  <c r="L30" i="2"/>
  <c r="K30" i="2"/>
  <c r="L24" i="2" l="1"/>
  <c r="K24" i="2"/>
  <c r="J24" i="2"/>
  <c r="J6" i="2"/>
  <c r="L78" i="2" l="1"/>
  <c r="K78" i="2"/>
  <c r="J30" i="2"/>
  <c r="J77" i="2" l="1"/>
  <c r="J35" i="2"/>
  <c r="J19" i="2" l="1"/>
  <c r="J38" i="2" l="1"/>
  <c r="J43" i="2" s="1"/>
  <c r="J78" i="2" l="1"/>
  <c r="I78" i="2" l="1"/>
  <c r="G12" i="2" l="1"/>
  <c r="G76" i="2" l="1"/>
  <c r="G78" i="2" l="1"/>
  <c r="H10" i="2"/>
  <c r="F76" i="2" l="1"/>
  <c r="E76" i="2"/>
  <c r="K49" i="1" l="1"/>
  <c r="E49" i="1"/>
  <c r="J49" i="1"/>
  <c r="H49" i="1" s="1"/>
  <c r="F4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" i="1"/>
  <c r="I76" i="2"/>
</calcChain>
</file>

<file path=xl/sharedStrings.xml><?xml version="1.0" encoding="utf-8"?>
<sst xmlns="http://schemas.openxmlformats.org/spreadsheetml/2006/main" count="216" uniqueCount="144">
  <si>
    <t>organizacja</t>
  </si>
  <si>
    <t>wnioskowana kwota</t>
  </si>
  <si>
    <t>zadanie/dyscyplina sportu</t>
  </si>
  <si>
    <t>organizacja imprez sportowo rekreacyjnych</t>
  </si>
  <si>
    <t>brydż</t>
  </si>
  <si>
    <t>UKS Fregata</t>
  </si>
  <si>
    <t>pływanie</t>
  </si>
  <si>
    <t>KS Trotyl Zarębki</t>
  </si>
  <si>
    <t xml:space="preserve">piłka nożna - senior - klasa okręgowa </t>
  </si>
  <si>
    <t>piłka nożna - senior - klasa B</t>
  </si>
  <si>
    <t>LKS Werynianka Werynia</t>
  </si>
  <si>
    <t>KKS Kolbuszowianka</t>
  </si>
  <si>
    <t>piłka ręczna - junior starszy i junior młodszy</t>
  </si>
  <si>
    <t>siatkówka - młodzik</t>
  </si>
  <si>
    <t>nordic walking</t>
  </si>
  <si>
    <t>MUKS Sokół Kolbuszowa</t>
  </si>
  <si>
    <t>piłka nożna - kobiet juniorki</t>
  </si>
  <si>
    <t>piłka nożna - kobiet seniorki</t>
  </si>
  <si>
    <t>piłka nożna - kobiet juniorki młodsze</t>
  </si>
  <si>
    <t>piłka nożna - kobiet młodziczki</t>
  </si>
  <si>
    <t>SSKK Nordic Walking</t>
  </si>
  <si>
    <t>UKS Kupno</t>
  </si>
  <si>
    <t>UKS Start Widełka</t>
  </si>
  <si>
    <t>badminton</t>
  </si>
  <si>
    <t>UKS Akademia Piłkarska Kolbuszowa</t>
  </si>
  <si>
    <t>gimnastyka - dzieci i młodzież</t>
  </si>
  <si>
    <t>tenis ziemny - dzieci i młodzież</t>
  </si>
  <si>
    <t>siatkówka - dzieci i młodzież</t>
  </si>
  <si>
    <t>UKS Spartakus Kolbuszowa</t>
  </si>
  <si>
    <t>siatkówka</t>
  </si>
  <si>
    <t>tenis stołowy</t>
  </si>
  <si>
    <t>szachy</t>
  </si>
  <si>
    <t>UKS Tiki -Taka Kolbuszowa</t>
  </si>
  <si>
    <t>lekkoatletyka</t>
  </si>
  <si>
    <t>lekkoatletyka - Kolbuszowska Dycha</t>
  </si>
  <si>
    <t>UKS Jedynka</t>
  </si>
  <si>
    <t>gry zespołowe</t>
  </si>
  <si>
    <t>UKS Wilga Widełka</t>
  </si>
  <si>
    <t>w budżecie</t>
  </si>
  <si>
    <t>siatkówka - kobiet</t>
  </si>
  <si>
    <t>Huragan Przedbórz</t>
  </si>
  <si>
    <t>piłka nożna - senior - klasa A</t>
  </si>
  <si>
    <t>Kolbuszowski Klub Karate</t>
  </si>
  <si>
    <t>UKS Nil</t>
  </si>
  <si>
    <t>UKS Dwójka</t>
  </si>
  <si>
    <t>+/-</t>
  </si>
  <si>
    <t>SnRRS Colbusovia</t>
  </si>
  <si>
    <t>FnRKFiS w Kolbuszowej</t>
  </si>
  <si>
    <t xml:space="preserve">stypendia sportowe </t>
  </si>
  <si>
    <t>13 zawodników</t>
  </si>
  <si>
    <t>piłka nożna* - żak</t>
  </si>
  <si>
    <t>piłka nożna* - młodzik młodszy</t>
  </si>
  <si>
    <t>piłka nożna* - młodzik starszy</t>
  </si>
  <si>
    <t>piłka nożna* - trampkarz młodszy</t>
  </si>
  <si>
    <t>piłka nożna* - trampkarz starszy</t>
  </si>
  <si>
    <t>piłka nożna* - orlik i żak</t>
  </si>
  <si>
    <t>piłka nożna* - orlik starszy</t>
  </si>
  <si>
    <t>piłka nożna* - orlik młodszy</t>
  </si>
  <si>
    <t>piłka nożna* - żak starszy</t>
  </si>
  <si>
    <t>piłka nożna* - żak młodszy</t>
  </si>
  <si>
    <t xml:space="preserve">piłka nożna* - junior </t>
  </si>
  <si>
    <t>piłka nożna* - junior młodszy</t>
  </si>
  <si>
    <t>piłka nożna* - dzieci</t>
  </si>
  <si>
    <t>Stowarzyszenie Lolek w Kupnie</t>
  </si>
  <si>
    <t>ROD Prefabet Kolbuszowa</t>
  </si>
  <si>
    <t>Organizacja wypoczynku dzieci i młodzieży</t>
  </si>
  <si>
    <t>UKS Dwójka/Milenium</t>
  </si>
  <si>
    <t>Festiwal Spinacz</t>
  </si>
  <si>
    <t>CARITAS</t>
  </si>
  <si>
    <t>sport</t>
  </si>
  <si>
    <t>Brak oferty</t>
  </si>
  <si>
    <t xml:space="preserve"> - brak oferty</t>
  </si>
  <si>
    <t>oferty</t>
  </si>
  <si>
    <t>piłka nożna* - młodzik</t>
  </si>
  <si>
    <t>85154, § 2830</t>
  </si>
  <si>
    <t>926, § 2360</t>
  </si>
  <si>
    <t>umowy</t>
  </si>
  <si>
    <t>wniosek</t>
  </si>
  <si>
    <t xml:space="preserve">piłka nożna  - młodzik/liga podkarpacka </t>
  </si>
  <si>
    <t xml:space="preserve">piłka nożna - seniorów </t>
  </si>
  <si>
    <t>związane z działalnością na rzecz osób niepełnosprawnych</t>
  </si>
  <si>
    <t>Plan</t>
  </si>
  <si>
    <t>Podpisane umowy</t>
  </si>
  <si>
    <r>
      <rPr>
        <sz val="7"/>
        <color theme="1"/>
        <rFont val="Times New Roman"/>
        <family val="1"/>
        <charset val="238"/>
      </rPr>
      <t xml:space="preserve">  </t>
    </r>
    <r>
      <rPr>
        <b/>
        <sz val="12"/>
        <color theme="1"/>
        <rFont val="Times New Roman"/>
        <family val="1"/>
        <charset val="238"/>
      </rPr>
      <t>związane z upowszechniniem kultury fizycznej i sportu</t>
    </r>
  </si>
  <si>
    <t>Razem :</t>
  </si>
  <si>
    <t>Ogółem :</t>
  </si>
  <si>
    <t xml:space="preserve">  - w ramach procedury ustawy o działności pożytku publicznego i o wolontariacie </t>
  </si>
  <si>
    <t>Regionalna Fundacja Rozwoju SERCE</t>
  </si>
  <si>
    <t>Organizacja wydarzenia kulturalnego "Spinacz Festiwal"</t>
  </si>
  <si>
    <t>Chorągiew Podkarpacka Hufiec ZHP Kolbuszowa</t>
  </si>
  <si>
    <t>"Szkoła dla wszystkich" - prowadzenie zajeć edukacyjnych i praktycznych w ogrodzie sensorycznym dla uczniów kl. 3 ze Szkoły Podstawowej Nr 1 im. H. Sienkiewicza w tym uczniów niepełnosprawnych</t>
  </si>
  <si>
    <t xml:space="preserve">Upowszechnianie kultury fizycznej i sportu poprzez organizacje zajęć lakkoatletycznych w Gminie Kolbuszowa </t>
  </si>
  <si>
    <t xml:space="preserve">Wykonanie </t>
  </si>
  <si>
    <t>organizacja, której udzielono dotacji</t>
  </si>
  <si>
    <t>Stowarzyszenie na Rzecz Rozwoju Dzieci i Młodzieży "Optimum"</t>
  </si>
  <si>
    <t>Parafia Rzymsko-katolicka pw. Wszystkich Świetych w Kolbuszowej</t>
  </si>
  <si>
    <t>Parafia pw. NMP Zarębki</t>
  </si>
  <si>
    <t>Organizacja pozalekcyjnych zajęć  edukacyjno-wychowawczo-wypoczynkowych w zakresie ekologii w Gminie Kolbuszowa</t>
  </si>
  <si>
    <t>Parafialny Zespół "CARITAS' Grupa Charytatywna w Kolbuszowej</t>
  </si>
  <si>
    <t>UKS Spartakus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</si>
  <si>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związane z pomocą społeczną, w tym pomocą rodzinom i osobom w trudnej sytuacji życiowej oraz wyrównywania szans tych rodzin i osób</t>
    </r>
  </si>
  <si>
    <t>Upowszechnianie kultury fizycznej i sportu poprzez organizację zajęć Nordic Walking w Gminie Kolbuszowa</t>
  </si>
  <si>
    <t>Upowszechnianie kultury fizycznej i sportu poprzez organizacje zajęć sportowych tenisa stołowego w Gminie Kolbuszowa</t>
  </si>
  <si>
    <t>zwiazane z działalnością na rzecz dzieci i młodzieży w tym wypoczynku dzieci i młodzieży</t>
  </si>
  <si>
    <t>Stowarzyszenie Pomocy Osobom Niepełnosprawnym w Kolbuszowej</t>
  </si>
  <si>
    <t>Prowadzenie rehabilitacji psychoruchowej dla osób niepełnosprawnych  z terenu Miasta i Gminy Kolbuszowa poprzez udział w zajęciach na krytej pływalni Fregata w Kolbuszowej</t>
  </si>
  <si>
    <t>Prowadzenie zajęć z piłki siatkowej dla dzieci i młodzieży z terenu Gminy Kolbuszowa</t>
  </si>
  <si>
    <t>Upowszechnianie i krzewienie sportu oraz poprawę warunków uprawiania sportu  poprzez organizację zajęć piłki nożnej w kat. wiekowej Senior na terenie Gminy Kolbuszowa</t>
  </si>
  <si>
    <t>Fundacja na Rzecz Kultury Fizycznej i Sportu w Kolbuszowej</t>
  </si>
  <si>
    <t xml:space="preserve">Podpisane umowy </t>
  </si>
  <si>
    <t>Wykonanie</t>
  </si>
  <si>
    <t xml:space="preserve">         organizacja, której udzielono dotacji                      zadanie/dyscyplina sportu</t>
  </si>
  <si>
    <t>Informacja o wysokość udzielonych i rozliczonych dotacjach  dla organizacji pozarzadowych w 2025 r.</t>
  </si>
  <si>
    <t>Organizacja działań związanych z wypoczynkiem dzieci i młodzieży, zawodów sportowych, impreaz rekreacyjnych, wydarzeń turystycznych przy ul. Wolskiej 2 w Kolbuszowej, placów zabaw na terenie miasta Kolbuszowa oraz udostępnianie tej bazy klubom sportowym, stowarzyszeniom, innym organizacjom i użytkownikom prowadzacym działania sportowe, turystyczne majace na celu zagospodarowanie czasu wolnego mieszkańcom gminy Kolbuszowa</t>
  </si>
  <si>
    <t>Sport to zdrowie - nauka pływania dla dzieci ze szkół z terenu gminy Kolbuszowa</t>
  </si>
  <si>
    <t xml:space="preserve">Pomoc dla osób ubogich, bezdomnych, bezrobotnych                         z terenu Gminy Kolbuszowa </t>
  </si>
  <si>
    <t>Organizacja czasu wolnego dzieci i młodzieży poprzez wyjazd wycieczkowy ze zwiedzaniem Starego Sącza i Jaskini Lodowej</t>
  </si>
  <si>
    <t>Kolonia zuchowa "Czarne stopy" i obóz "Wodne harce" dla harcerzy w Suchej Rzeczce</t>
  </si>
  <si>
    <t xml:space="preserve">Rozwój wspólnot i społeczności lokalnych oraz działalność na rzecz osób w wieku emerytalnym 60 +  
</t>
  </si>
  <si>
    <t>Działalność na rzecz wspierania i upowszechniania kultury sztuki, ochrony dóbr kultury i dziedzictwa narodowego poprzez prowadzenie zajęć pieśni i tańca dla dzieci i młodzieży</t>
  </si>
  <si>
    <t xml:space="preserve"> działalność na rzecz integracji europejskiej oraz rozwijanie kontaktów i współpracy między społeczeństwami</t>
  </si>
  <si>
    <t>Kolbuszowskie Stowarzyszenie Wpółpracy z Zagranicą "Kolbuszowa bez Granic"</t>
  </si>
  <si>
    <t>Organizacja obchodów 35-lecia współpracy miast partnerskich Kolbuszowa-Proemel oraz 15-lecia współpracy miast partnerskich Kolbuszowa-Stary Sambor</t>
  </si>
  <si>
    <t>Stowarzyszenie Sportowe Kolbuszowski Klub Nordic Walking</t>
  </si>
  <si>
    <t>Upowszechnianie i krzewienie sportu oraz poprawę warunków uprawiania sportu poprze organizację zajęć piłki nożnej dzieci i młodzieży w  kat. wiekowej  Junior,  Trampkarz, Młodzik na terenie Gminy Kolbuszowa</t>
  </si>
  <si>
    <t>Upowszechnianie kultury fizycznej i sportu poprzez organizację zajęć piłki nożnej na terenie Gminy Kolbuszowa w grupie wiekowej -Trampkarz, Młodzik,Młodziczki, Orlik</t>
  </si>
  <si>
    <t>Upowszechnianie kultury fizycznej i sportu poprzez organizację zajęć piłki nożnej dzieci i młodzieży w grupie wiekowej Junior, Trampkarz, Orlik</t>
  </si>
  <si>
    <t>Upowszechnianie kultury fizycznej i sportu poprzez organizację zajęć sportowych dla klubów sportowych wiejskich - Wilga Widełka</t>
  </si>
  <si>
    <t>LKS  Werynianka Werynia</t>
  </si>
  <si>
    <t>LKS Huragan Przedbórz</t>
  </si>
  <si>
    <t>Upowszechnianie kultury fizycznej i sportu poprzez organizację zajęć sportowych dla klubów sportowych wiejskich - Huragan Przedbórz</t>
  </si>
  <si>
    <t>Pomoc osobom nie mającym zatrudnienia oraz dzieciom i młodzieży szkolnej z rodzin patologicznych, wielodzietnych najuboższych wychowujacych się w warunkach niekorzystnych dla ich rozwoju - Świetlica Przystań</t>
  </si>
  <si>
    <r>
      <rPr>
        <sz val="7"/>
        <color theme="1"/>
        <rFont val="Times New Roman"/>
        <family val="1"/>
        <charset val="238"/>
      </rPr>
      <t xml:space="preserve">  </t>
    </r>
    <r>
      <rPr>
        <b/>
        <sz val="12"/>
        <color theme="1"/>
        <rFont val="Times New Roman"/>
        <family val="1"/>
        <charset val="238"/>
      </rPr>
      <t>związane z działalnością na rzecz ekologii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i ochrony zwierząt oraz ochrony dziedzictwa przyrodniczego</t>
    </r>
  </si>
  <si>
    <t>Polski Związek Emerytów i Rencistów  w Kolbuszowej</t>
  </si>
  <si>
    <t xml:space="preserve">Działalność na rzecz osób w wieku emerytalnym przeznaczona dla osób samotnych lub osób w rodzinach, które z powodu choroby wieku wymagają pomocy
</t>
  </si>
  <si>
    <r>
      <rPr>
        <sz val="7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związane z działalnością na rzecz osób w wieku emerytalnym</t>
    </r>
  </si>
  <si>
    <r>
      <rPr>
        <sz val="7"/>
        <color theme="1"/>
        <rFont val="Times New Roman"/>
        <family val="1"/>
        <charset val="238"/>
      </rPr>
      <t xml:space="preserve">  </t>
    </r>
    <r>
      <rPr>
        <b/>
        <sz val="12"/>
        <color theme="1"/>
        <rFont val="Times New Roman"/>
        <family val="1"/>
        <charset val="238"/>
      </rPr>
      <t>związane ze wspieraniem i upowszechnianiem kultury, sztuki, ochrony dóbr kultury</t>
    </r>
  </si>
  <si>
    <t xml:space="preserve">Dotacje udzielone organizacjom pozarzadowym na podstawie ustawy z dnia 25 czerwca 2010 r o sporcie Dz. U. 2026.95t.j. oraz Uchwały                   Nr XII/149/11 Rady Miejskiej z dnia 30 września 2011 roku w sprawie określenia warunków i trybu finansowania zadania własnego Gminy Kolbuszowa w zakresie tworzenia warunków sprzyjających rozwojowi sportu: </t>
  </si>
  <si>
    <t>Upowszechnianie kultury fizycznej i sportu poprzez organizację zajęć sportowych dla klubów wiejskich ( LKS "Werynianka", LKS "Huragan" Przedbórz, UKS "Wilga" Widełka)</t>
  </si>
  <si>
    <t>Upowszechnianie kultury fizycznej i sportu poprzez organizację zajęć sportowych dla klubów sportowych wiejskich - Werynianka Werynia</t>
  </si>
  <si>
    <t>MUKS Sokół Kolbuszowa Dolna</t>
  </si>
  <si>
    <t xml:space="preserve">                                                          Załącznik do Sprawozdania z realizacji                                                                                          Programu Współpracy Miasta i Gminy Kolbuszowa z organizacjami pozarządowymi w 2025 r. </t>
  </si>
  <si>
    <t>Fundacja "Świętego Brata Alberta" w Kolbuszowej</t>
  </si>
  <si>
    <t>Świadczenie usług przewozowych w zakresie dowozu dzieci i młodzieży niepełnosprawnej z terenu Gminy Kolbuszowa do szkół specjalnych w Kolbuszowej Dolnej oraz Mielcu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</si>
</sst>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_ ;\-#,##0.00\ "/>
    <numFmt numFmtId="166" formatCode="#,##0.00;[Red]#,##0.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Wingdings"/>
      <charset val="2"/>
    </font>
    <font>
      <sz val="7"/>
      <color theme="1"/>
      <name val="Times New Roman"/>
      <family val="1"/>
      <charset val="238"/>
    </font>
    <font>
      <b/>
      <u val="double"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u val="double"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1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/>
    <xf numFmtId="0" fontId="7" fillId="0" borderId="0" xfId="0" applyFont="1"/>
    <xf numFmtId="3" fontId="6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4" fillId="0" borderId="0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3" fontId="2" fillId="0" borderId="0" xfId="0" applyNumberFormat="1" applyFont="1" applyBorder="1"/>
    <xf numFmtId="0" fontId="3" fillId="0" borderId="8" xfId="0" applyFont="1" applyBorder="1"/>
    <xf numFmtId="0" fontId="9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15" xfId="0" applyFont="1" applyBorder="1"/>
    <xf numFmtId="3" fontId="3" fillId="0" borderId="0" xfId="0" applyNumberFormat="1" applyFont="1" applyBorder="1"/>
    <xf numFmtId="164" fontId="3" fillId="0" borderId="0" xfId="1" applyNumberFormat="1" applyFont="1" applyBorder="1"/>
    <xf numFmtId="0" fontId="3" fillId="0" borderId="20" xfId="0" applyFont="1" applyBorder="1"/>
    <xf numFmtId="3" fontId="9" fillId="0" borderId="10" xfId="0" applyNumberFormat="1" applyFont="1" applyBorder="1"/>
    <xf numFmtId="0" fontId="3" fillId="0" borderId="31" xfId="0" applyFont="1" applyBorder="1"/>
    <xf numFmtId="0" fontId="3" fillId="0" borderId="28" xfId="0" applyFont="1" applyBorder="1"/>
    <xf numFmtId="3" fontId="3" fillId="0" borderId="0" xfId="0" applyNumberFormat="1" applyFont="1" applyBorder="1" applyAlignment="1">
      <alignment vertical="center"/>
    </xf>
    <xf numFmtId="4" fontId="3" fillId="0" borderId="10" xfId="0" applyNumberFormat="1" applyFont="1" applyBorder="1"/>
    <xf numFmtId="0" fontId="3" fillId="0" borderId="43" xfId="0" applyFont="1" applyBorder="1"/>
    <xf numFmtId="3" fontId="3" fillId="0" borderId="43" xfId="0" applyNumberFormat="1" applyFont="1" applyBorder="1" applyAlignment="1">
      <alignment vertical="center"/>
    </xf>
    <xf numFmtId="3" fontId="3" fillId="0" borderId="43" xfId="0" applyNumberFormat="1" applyFont="1" applyBorder="1"/>
    <xf numFmtId="3" fontId="9" fillId="4" borderId="10" xfId="0" applyNumberFormat="1" applyFont="1" applyFill="1" applyBorder="1"/>
    <xf numFmtId="0" fontId="3" fillId="0" borderId="3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4" fontId="3" fillId="0" borderId="7" xfId="0" applyNumberFormat="1" applyFont="1" applyBorder="1"/>
    <xf numFmtId="4" fontId="3" fillId="0" borderId="33" xfId="0" applyNumberFormat="1" applyFont="1" applyBorder="1"/>
    <xf numFmtId="4" fontId="3" fillId="8" borderId="34" xfId="0" applyNumberFormat="1" applyFont="1" applyFill="1" applyBorder="1"/>
    <xf numFmtId="4" fontId="3" fillId="8" borderId="1" xfId="0" applyNumberFormat="1" applyFont="1" applyFill="1" applyBorder="1"/>
    <xf numFmtId="4" fontId="3" fillId="8" borderId="1" xfId="0" applyNumberFormat="1" applyFont="1" applyFill="1" applyBorder="1" applyAlignment="1">
      <alignment vertical="center"/>
    </xf>
    <xf numFmtId="4" fontId="3" fillId="8" borderId="36" xfId="0" applyNumberFormat="1" applyFont="1" applyFill="1" applyBorder="1"/>
    <xf numFmtId="0" fontId="9" fillId="0" borderId="0" xfId="0" applyFont="1" applyBorder="1" applyAlignment="1">
      <alignment horizontal="center" vertical="center"/>
    </xf>
    <xf numFmtId="0" fontId="9" fillId="0" borderId="45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vertical="center"/>
    </xf>
    <xf numFmtId="0" fontId="2" fillId="0" borderId="14" xfId="0" applyFont="1" applyBorder="1"/>
    <xf numFmtId="4" fontId="3" fillId="8" borderId="11" xfId="0" applyNumberFormat="1" applyFont="1" applyFill="1" applyBorder="1" applyAlignment="1">
      <alignment vertical="center"/>
    </xf>
    <xf numFmtId="4" fontId="9" fillId="8" borderId="20" xfId="0" applyNumberFormat="1" applyFont="1" applyFill="1" applyBorder="1"/>
    <xf numFmtId="4" fontId="3" fillId="8" borderId="3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3" fillId="0" borderId="30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8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4" fontId="2" fillId="8" borderId="37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3" fontId="4" fillId="0" borderId="0" xfId="0" applyNumberFormat="1" applyFont="1" applyBorder="1"/>
    <xf numFmtId="3" fontId="2" fillId="0" borderId="3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vertical="center"/>
    </xf>
    <xf numFmtId="3" fontId="2" fillId="6" borderId="3" xfId="0" applyNumberFormat="1" applyFont="1" applyFill="1" applyBorder="1" applyAlignment="1">
      <alignment vertical="center"/>
    </xf>
    <xf numFmtId="3" fontId="4" fillId="6" borderId="43" xfId="0" applyNumberFormat="1" applyFont="1" applyFill="1" applyBorder="1" applyAlignment="1">
      <alignment vertical="center"/>
    </xf>
    <xf numFmtId="3" fontId="2" fillId="6" borderId="1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3" fontId="2" fillId="6" borderId="11" xfId="0" applyNumberFormat="1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4" fontId="2" fillId="8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4" fontId="2" fillId="8" borderId="1" xfId="0" applyNumberFormat="1" applyFont="1" applyFill="1" applyBorder="1" applyAlignment="1">
      <alignment vertical="center"/>
    </xf>
    <xf numFmtId="4" fontId="2" fillId="8" borderId="3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8" borderId="4" xfId="0" applyFont="1" applyFill="1" applyBorder="1"/>
    <xf numFmtId="0" fontId="2" fillId="0" borderId="4" xfId="0" applyFont="1" applyBorder="1"/>
    <xf numFmtId="4" fontId="2" fillId="8" borderId="3" xfId="0" applyNumberFormat="1" applyFont="1" applyFill="1" applyBorder="1"/>
    <xf numFmtId="4" fontId="2" fillId="8" borderId="36" xfId="0" applyNumberFormat="1" applyFont="1" applyFill="1" applyBorder="1"/>
    <xf numFmtId="3" fontId="2" fillId="0" borderId="24" xfId="0" applyNumberFormat="1" applyFont="1" applyBorder="1" applyAlignment="1">
      <alignment vertical="center"/>
    </xf>
    <xf numFmtId="0" fontId="2" fillId="8" borderId="8" xfId="0" applyFont="1" applyFill="1" applyBorder="1" applyAlignment="1">
      <alignment horizontal="left" vertical="center" wrapText="1"/>
    </xf>
    <xf numFmtId="4" fontId="2" fillId="8" borderId="10" xfId="0" applyNumberFormat="1" applyFont="1" applyFill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4" fontId="2" fillId="8" borderId="20" xfId="0" applyNumberFormat="1" applyFont="1" applyFill="1" applyBorder="1" applyAlignment="1">
      <alignment vertical="center"/>
    </xf>
    <xf numFmtId="4" fontId="2" fillId="8" borderId="22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5" xfId="0" applyFont="1" applyBorder="1"/>
    <xf numFmtId="0" fontId="2" fillId="0" borderId="11" xfId="0" applyFont="1" applyBorder="1"/>
    <xf numFmtId="3" fontId="2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4" fontId="2" fillId="0" borderId="5" xfId="0" applyNumberFormat="1" applyFont="1" applyBorder="1"/>
    <xf numFmtId="4" fontId="2" fillId="8" borderId="5" xfId="0" applyNumberFormat="1" applyFont="1" applyFill="1" applyBorder="1"/>
    <xf numFmtId="4" fontId="2" fillId="8" borderId="38" xfId="0" applyNumberFormat="1" applyFont="1" applyFill="1" applyBorder="1"/>
    <xf numFmtId="4" fontId="2" fillId="0" borderId="12" xfId="0" applyNumberFormat="1" applyFont="1" applyBorder="1"/>
    <xf numFmtId="4" fontId="2" fillId="8" borderId="12" xfId="0" applyNumberFormat="1" applyFont="1" applyFill="1" applyBorder="1"/>
    <xf numFmtId="4" fontId="2" fillId="8" borderId="34" xfId="0" applyNumberFormat="1" applyFont="1" applyFill="1" applyBorder="1"/>
    <xf numFmtId="3" fontId="2" fillId="4" borderId="1" xfId="0" applyNumberFormat="1" applyFont="1" applyFill="1" applyBorder="1" applyAlignment="1">
      <alignment vertical="center"/>
    </xf>
    <xf numFmtId="0" fontId="2" fillId="0" borderId="48" xfId="0" applyFont="1" applyBorder="1"/>
    <xf numFmtId="0" fontId="2" fillId="0" borderId="18" xfId="0" applyFont="1" applyBorder="1"/>
    <xf numFmtId="3" fontId="2" fillId="0" borderId="18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2" fillId="0" borderId="17" xfId="0" applyNumberFormat="1" applyFont="1" applyBorder="1"/>
    <xf numFmtId="4" fontId="2" fillId="0" borderId="23" xfId="0" applyNumberFormat="1" applyFont="1" applyBorder="1"/>
    <xf numFmtId="4" fontId="2" fillId="8" borderId="23" xfId="0" applyNumberFormat="1" applyFont="1" applyFill="1" applyBorder="1"/>
    <xf numFmtId="0" fontId="2" fillId="0" borderId="17" xfId="0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4" fontId="2" fillId="8" borderId="35" xfId="0" applyNumberFormat="1" applyFont="1" applyFill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2" fillId="0" borderId="16" xfId="0" applyFont="1" applyBorder="1"/>
    <xf numFmtId="3" fontId="2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2" fillId="0" borderId="13" xfId="0" applyFont="1" applyBorder="1"/>
    <xf numFmtId="3" fontId="2" fillId="0" borderId="16" xfId="0" applyNumberFormat="1" applyFont="1" applyBorder="1"/>
    <xf numFmtId="4" fontId="2" fillId="8" borderId="32" xfId="0" applyNumberFormat="1" applyFont="1" applyFill="1" applyBorder="1" applyAlignment="1">
      <alignment vertical="center"/>
    </xf>
    <xf numFmtId="4" fontId="2" fillId="8" borderId="39" xfId="0" applyNumberFormat="1" applyFont="1" applyFill="1" applyBorder="1" applyAlignment="1">
      <alignment vertical="center"/>
    </xf>
    <xf numFmtId="0" fontId="2" fillId="8" borderId="25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58" xfId="0" applyFont="1" applyBorder="1"/>
    <xf numFmtId="3" fontId="2" fillId="0" borderId="58" xfId="0" applyNumberFormat="1" applyFont="1" applyBorder="1" applyAlignment="1">
      <alignment vertical="center"/>
    </xf>
    <xf numFmtId="3" fontId="2" fillId="0" borderId="58" xfId="0" applyNumberFormat="1" applyFont="1" applyBorder="1"/>
    <xf numFmtId="4" fontId="2" fillId="8" borderId="57" xfId="0" applyNumberFormat="1" applyFont="1" applyFill="1" applyBorder="1" applyAlignment="1">
      <alignment vertical="center"/>
    </xf>
    <xf numFmtId="4" fontId="2" fillId="8" borderId="59" xfId="0" applyNumberFormat="1" applyFont="1" applyFill="1" applyBorder="1" applyAlignment="1">
      <alignment vertical="center"/>
    </xf>
    <xf numFmtId="4" fontId="2" fillId="8" borderId="17" xfId="0" applyNumberFormat="1" applyFont="1" applyFill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2" fillId="8" borderId="0" xfId="0" applyFont="1" applyFill="1" applyBorder="1"/>
    <xf numFmtId="0" fontId="2" fillId="0" borderId="8" xfId="0" applyFont="1" applyBorder="1"/>
    <xf numFmtId="4" fontId="2" fillId="8" borderId="10" xfId="0" applyNumberFormat="1" applyFont="1" applyFill="1" applyBorder="1"/>
    <xf numFmtId="4" fontId="2" fillId="8" borderId="37" xfId="0" applyNumberFormat="1" applyFont="1" applyFill="1" applyBorder="1"/>
    <xf numFmtId="0" fontId="2" fillId="0" borderId="24" xfId="0" applyFont="1" applyBorder="1"/>
    <xf numFmtId="3" fontId="2" fillId="0" borderId="24" xfId="0" applyNumberFormat="1" applyFont="1" applyBorder="1"/>
    <xf numFmtId="4" fontId="2" fillId="8" borderId="1" xfId="0" applyNumberFormat="1" applyFont="1" applyFill="1" applyBorder="1"/>
    <xf numFmtId="4" fontId="3" fillId="0" borderId="0" xfId="0" applyNumberFormat="1" applyFont="1"/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6" xfId="0" applyFont="1" applyBorder="1"/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5" fontId="2" fillId="8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/>
    <xf numFmtId="0" fontId="2" fillId="0" borderId="61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3" fontId="2" fillId="0" borderId="57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165" fontId="2" fillId="8" borderId="34" xfId="0" applyNumberFormat="1" applyFont="1" applyFill="1" applyBorder="1" applyAlignment="1">
      <alignment horizontal="right" vertical="center"/>
    </xf>
    <xf numFmtId="0" fontId="2" fillId="0" borderId="56" xfId="0" applyFont="1" applyBorder="1"/>
    <xf numFmtId="0" fontId="2" fillId="0" borderId="60" xfId="0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9" fillId="8" borderId="0" xfId="0" applyNumberFormat="1" applyFont="1" applyFill="1" applyBorder="1"/>
    <xf numFmtId="4" fontId="9" fillId="0" borderId="0" xfId="0" applyNumberFormat="1" applyFont="1" applyAlignment="1">
      <alignment horizontal="center" vertical="center"/>
    </xf>
    <xf numFmtId="4" fontId="2" fillId="8" borderId="58" xfId="0" applyNumberFormat="1" applyFont="1" applyFill="1" applyBorder="1" applyAlignment="1">
      <alignment vertical="center"/>
    </xf>
    <xf numFmtId="4" fontId="2" fillId="8" borderId="62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4" fontId="2" fillId="8" borderId="11" xfId="0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vertical="center"/>
    </xf>
    <xf numFmtId="3" fontId="3" fillId="0" borderId="20" xfId="0" applyNumberFormat="1" applyFont="1" applyBorder="1"/>
    <xf numFmtId="0" fontId="9" fillId="0" borderId="3" xfId="0" applyFont="1" applyBorder="1" applyAlignment="1">
      <alignment horizontal="center" vertical="center" wrapText="1"/>
    </xf>
    <xf numFmtId="4" fontId="2" fillId="8" borderId="3" xfId="0" applyNumberFormat="1" applyFont="1" applyFill="1" applyBorder="1" applyAlignment="1">
      <alignment vertical="center"/>
    </xf>
    <xf numFmtId="4" fontId="2" fillId="8" borderId="36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3" fontId="9" fillId="9" borderId="21" xfId="0" applyNumberFormat="1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/>
    </xf>
    <xf numFmtId="4" fontId="4" fillId="9" borderId="47" xfId="0" applyNumberFormat="1" applyFont="1" applyFill="1" applyBorder="1" applyAlignment="1">
      <alignment horizontal="right" vertical="center"/>
    </xf>
    <xf numFmtId="4" fontId="9" fillId="9" borderId="47" xfId="0" applyNumberFormat="1" applyFont="1" applyFill="1" applyBorder="1" applyAlignment="1">
      <alignment horizontal="right" vertical="center"/>
    </xf>
    <xf numFmtId="4" fontId="9" fillId="9" borderId="22" xfId="0" applyNumberFormat="1" applyFont="1" applyFill="1" applyBorder="1" applyAlignment="1">
      <alignment horizontal="right" vertical="center"/>
    </xf>
    <xf numFmtId="0" fontId="3" fillId="9" borderId="21" xfId="0" applyFont="1" applyFill="1" applyBorder="1"/>
    <xf numFmtId="3" fontId="3" fillId="9" borderId="21" xfId="0" applyNumberFormat="1" applyFont="1" applyFill="1" applyBorder="1" applyAlignment="1">
      <alignment vertical="center"/>
    </xf>
    <xf numFmtId="3" fontId="3" fillId="9" borderId="21" xfId="0" applyNumberFormat="1" applyFont="1" applyFill="1" applyBorder="1"/>
    <xf numFmtId="4" fontId="9" fillId="9" borderId="47" xfId="0" applyNumberFormat="1" applyFont="1" applyFill="1" applyBorder="1" applyAlignment="1">
      <alignment vertical="center"/>
    </xf>
    <xf numFmtId="4" fontId="9" fillId="9" borderId="20" xfId="0" applyNumberFormat="1" applyFont="1" applyFill="1" applyBorder="1" applyAlignment="1">
      <alignment vertical="center"/>
    </xf>
    <xf numFmtId="4" fontId="9" fillId="9" borderId="44" xfId="0" applyNumberFormat="1" applyFont="1" applyFill="1" applyBorder="1" applyAlignment="1">
      <alignment vertical="center"/>
    </xf>
    <xf numFmtId="0" fontId="3" fillId="9" borderId="13" xfId="0" applyFont="1" applyFill="1" applyBorder="1"/>
    <xf numFmtId="3" fontId="3" fillId="9" borderId="13" xfId="0" applyNumberFormat="1" applyFont="1" applyFill="1" applyBorder="1" applyAlignment="1">
      <alignment vertical="center"/>
    </xf>
    <xf numFmtId="3" fontId="3" fillId="9" borderId="13" xfId="0" applyNumberFormat="1" applyFont="1" applyFill="1" applyBorder="1"/>
    <xf numFmtId="4" fontId="9" fillId="9" borderId="16" xfId="0" applyNumberFormat="1" applyFont="1" applyFill="1" applyBorder="1" applyAlignment="1">
      <alignment vertical="center"/>
    </xf>
    <xf numFmtId="4" fontId="9" fillId="9" borderId="39" xfId="0" applyNumberFormat="1" applyFont="1" applyFill="1" applyBorder="1" applyAlignment="1">
      <alignment vertical="center"/>
    </xf>
    <xf numFmtId="0" fontId="2" fillId="9" borderId="0" xfId="0" applyFont="1" applyFill="1" applyBorder="1"/>
    <xf numFmtId="3" fontId="2" fillId="9" borderId="0" xfId="0" applyNumberFormat="1" applyFont="1" applyFill="1" applyBorder="1" applyAlignment="1">
      <alignment vertical="center"/>
    </xf>
    <xf numFmtId="3" fontId="2" fillId="9" borderId="0" xfId="0" applyNumberFormat="1" applyFont="1" applyFill="1" applyBorder="1"/>
    <xf numFmtId="4" fontId="2" fillId="9" borderId="10" xfId="0" applyNumberFormat="1" applyFont="1" applyFill="1" applyBorder="1" applyAlignment="1">
      <alignment vertical="center"/>
    </xf>
    <xf numFmtId="4" fontId="9" fillId="9" borderId="10" xfId="0" applyNumberFormat="1" applyFont="1" applyFill="1" applyBorder="1" applyAlignment="1">
      <alignment vertical="center"/>
    </xf>
    <xf numFmtId="4" fontId="9" fillId="9" borderId="37" xfId="0" applyNumberFormat="1" applyFont="1" applyFill="1" applyBorder="1" applyAlignment="1">
      <alignment vertical="center"/>
    </xf>
    <xf numFmtId="4" fontId="9" fillId="9" borderId="20" xfId="0" applyNumberFormat="1" applyFont="1" applyFill="1" applyBorder="1"/>
    <xf numFmtId="4" fontId="9" fillId="9" borderId="22" xfId="0" applyNumberFormat="1" applyFont="1" applyFill="1" applyBorder="1" applyAlignment="1">
      <alignment vertical="center"/>
    </xf>
    <xf numFmtId="0" fontId="3" fillId="9" borderId="49" xfId="0" applyFont="1" applyFill="1" applyBorder="1" applyAlignment="1">
      <alignment vertical="center"/>
    </xf>
    <xf numFmtId="0" fontId="10" fillId="9" borderId="21" xfId="0" applyFont="1" applyFill="1" applyBorder="1" applyAlignment="1">
      <alignment vertical="center"/>
    </xf>
    <xf numFmtId="4" fontId="9" fillId="9" borderId="22" xfId="0" applyNumberFormat="1" applyFont="1" applyFill="1" applyBorder="1"/>
    <xf numFmtId="4" fontId="9" fillId="9" borderId="16" xfId="0" applyNumberFormat="1" applyFont="1" applyFill="1" applyBorder="1"/>
    <xf numFmtId="4" fontId="9" fillId="9" borderId="39" xfId="0" applyNumberFormat="1" applyFont="1" applyFill="1" applyBorder="1"/>
    <xf numFmtId="0" fontId="3" fillId="9" borderId="14" xfId="0" applyFont="1" applyFill="1" applyBorder="1"/>
    <xf numFmtId="3" fontId="3" fillId="9" borderId="14" xfId="0" applyNumberFormat="1" applyFont="1" applyFill="1" applyBorder="1" applyAlignment="1">
      <alignment vertical="center"/>
    </xf>
    <xf numFmtId="3" fontId="3" fillId="9" borderId="14" xfId="0" applyNumberFormat="1" applyFont="1" applyFill="1" applyBorder="1"/>
    <xf numFmtId="0" fontId="9" fillId="9" borderId="22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/>
    </xf>
    <xf numFmtId="0" fontId="3" fillId="9" borderId="20" xfId="0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9" fillId="9" borderId="18" xfId="0" applyNumberFormat="1" applyFont="1" applyFill="1" applyBorder="1"/>
    <xf numFmtId="4" fontId="9" fillId="9" borderId="18" xfId="0" applyNumberFormat="1" applyFont="1" applyFill="1" applyBorder="1" applyAlignment="1">
      <alignment vertical="center"/>
    </xf>
    <xf numFmtId="4" fontId="9" fillId="9" borderId="40" xfId="0" applyNumberFormat="1" applyFont="1" applyFill="1" applyBorder="1" applyAlignment="1">
      <alignment vertical="center"/>
    </xf>
    <xf numFmtId="4" fontId="2" fillId="8" borderId="24" xfId="0" applyNumberFormat="1" applyFont="1" applyFill="1" applyBorder="1" applyAlignment="1">
      <alignment vertical="center"/>
    </xf>
    <xf numFmtId="0" fontId="3" fillId="0" borderId="26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3" fillId="8" borderId="0" xfId="0" applyFont="1" applyFill="1" applyBorder="1"/>
    <xf numFmtId="3" fontId="3" fillId="8" borderId="0" xfId="0" applyNumberFormat="1" applyFont="1" applyFill="1" applyBorder="1"/>
    <xf numFmtId="164" fontId="9" fillId="8" borderId="0" xfId="1" applyNumberFormat="1" applyFont="1" applyFill="1" applyBorder="1"/>
    <xf numFmtId="3" fontId="9" fillId="8" borderId="10" xfId="0" applyNumberFormat="1" applyFont="1" applyFill="1" applyBorder="1"/>
    <xf numFmtId="3" fontId="9" fillId="8" borderId="7" xfId="0" applyNumberFormat="1" applyFont="1" applyFill="1" applyBorder="1"/>
    <xf numFmtId="4" fontId="12" fillId="8" borderId="0" xfId="0" applyNumberFormat="1" applyFont="1" applyFill="1" applyBorder="1"/>
    <xf numFmtId="0" fontId="3" fillId="0" borderId="49" xfId="0" applyFont="1" applyBorder="1" applyAlignment="1">
      <alignment horizontal="center" vertical="center"/>
    </xf>
    <xf numFmtId="0" fontId="2" fillId="8" borderId="46" xfId="0" applyFont="1" applyFill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" fillId="8" borderId="61" xfId="0" applyFont="1" applyFill="1" applyBorder="1" applyAlignment="1">
      <alignment vertical="center" wrapText="1"/>
    </xf>
    <xf numFmtId="4" fontId="2" fillId="8" borderId="64" xfId="0" applyNumberFormat="1" applyFont="1" applyFill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7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center"/>
    </xf>
    <xf numFmtId="0" fontId="15" fillId="0" borderId="20" xfId="0" applyFont="1" applyBorder="1" applyAlignment="1">
      <alignment vertical="center" wrapText="1"/>
    </xf>
    <xf numFmtId="0" fontId="2" fillId="8" borderId="24" xfId="0" applyFont="1" applyFill="1" applyBorder="1" applyAlignment="1">
      <alignment vertical="center" wrapText="1"/>
    </xf>
    <xf numFmtId="0" fontId="9" fillId="8" borderId="0" xfId="0" applyFont="1" applyFill="1" applyBorder="1"/>
    <xf numFmtId="3" fontId="3" fillId="8" borderId="0" xfId="0" applyNumberFormat="1" applyFont="1" applyFill="1" applyBorder="1" applyAlignment="1">
      <alignment vertical="center"/>
    </xf>
    <xf numFmtId="166" fontId="9" fillId="8" borderId="0" xfId="0" applyNumberFormat="1" applyFont="1" applyFill="1" applyBorder="1"/>
    <xf numFmtId="4" fontId="9" fillId="8" borderId="0" xfId="0" applyNumberFormat="1" applyFont="1" applyFill="1" applyBorder="1"/>
    <xf numFmtId="0" fontId="15" fillId="0" borderId="57" xfId="0" applyFont="1" applyBorder="1" applyAlignment="1">
      <alignment vertical="center" wrapText="1"/>
    </xf>
    <xf numFmtId="0" fontId="15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8" borderId="42" xfId="0" applyFont="1" applyFill="1" applyBorder="1" applyAlignment="1">
      <alignment vertical="center" wrapText="1"/>
    </xf>
    <xf numFmtId="0" fontId="15" fillId="0" borderId="16" xfId="0" quotePrefix="1" applyFont="1" applyBorder="1" applyAlignment="1">
      <alignment horizontal="left" vertical="center" wrapText="1"/>
    </xf>
    <xf numFmtId="0" fontId="2" fillId="8" borderId="60" xfId="0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" fillId="0" borderId="17" xfId="0" applyFont="1" applyBorder="1"/>
    <xf numFmtId="3" fontId="2" fillId="0" borderId="23" xfId="0" applyNumberFormat="1" applyFont="1" applyBorder="1" applyAlignment="1">
      <alignment vertical="center"/>
    </xf>
    <xf numFmtId="3" fontId="2" fillId="6" borderId="18" xfId="0" applyNumberFormat="1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/>
    </xf>
    <xf numFmtId="4" fontId="2" fillId="8" borderId="23" xfId="0" applyNumberFormat="1" applyFont="1" applyFill="1" applyBorder="1" applyAlignment="1">
      <alignment vertical="center"/>
    </xf>
    <xf numFmtId="4" fontId="2" fillId="8" borderId="35" xfId="0" applyNumberFormat="1" applyFont="1" applyFill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4" fontId="2" fillId="0" borderId="3" xfId="0" applyNumberFormat="1" applyFont="1" applyBorder="1"/>
    <xf numFmtId="0" fontId="15" fillId="0" borderId="3" xfId="0" applyFont="1" applyBorder="1" applyAlignment="1">
      <alignment wrapText="1"/>
    </xf>
    <xf numFmtId="0" fontId="2" fillId="0" borderId="15" xfId="0" applyFont="1" applyBorder="1" applyAlignment="1">
      <alignment vertical="center"/>
    </xf>
    <xf numFmtId="164" fontId="16" fillId="4" borderId="2" xfId="1" applyNumberFormat="1" applyFont="1" applyFill="1" applyBorder="1"/>
    <xf numFmtId="0" fontId="17" fillId="4" borderId="21" xfId="0" applyFont="1" applyFill="1" applyBorder="1"/>
    <xf numFmtId="3" fontId="16" fillId="4" borderId="21" xfId="0" applyNumberFormat="1" applyFont="1" applyFill="1" applyBorder="1"/>
    <xf numFmtId="3" fontId="16" fillId="4" borderId="20" xfId="0" applyNumberFormat="1" applyFont="1" applyFill="1" applyBorder="1"/>
    <xf numFmtId="3" fontId="16" fillId="4" borderId="47" xfId="0" applyNumberFormat="1" applyFont="1" applyFill="1" applyBorder="1"/>
    <xf numFmtId="4" fontId="18" fillId="4" borderId="19" xfId="0" applyNumberFormat="1" applyFont="1" applyFill="1" applyBorder="1"/>
    <xf numFmtId="4" fontId="19" fillId="4" borderId="2" xfId="0" applyNumberFormat="1" applyFont="1" applyFill="1" applyBorder="1"/>
    <xf numFmtId="4" fontId="19" fillId="4" borderId="44" xfId="0" applyNumberFormat="1" applyFont="1" applyFill="1" applyBorder="1"/>
    <xf numFmtId="0" fontId="16" fillId="9" borderId="19" xfId="0" applyFont="1" applyFill="1" applyBorder="1"/>
    <xf numFmtId="0" fontId="17" fillId="9" borderId="21" xfId="0" applyFont="1" applyFill="1" applyBorder="1"/>
    <xf numFmtId="3" fontId="17" fillId="9" borderId="21" xfId="0" applyNumberFormat="1" applyFont="1" applyFill="1" applyBorder="1" applyAlignment="1">
      <alignment vertical="center"/>
    </xf>
    <xf numFmtId="3" fontId="17" fillId="9" borderId="21" xfId="0" applyNumberFormat="1" applyFont="1" applyFill="1" applyBorder="1"/>
    <xf numFmtId="3" fontId="16" fillId="9" borderId="21" xfId="0" applyNumberFormat="1" applyFont="1" applyFill="1" applyBorder="1"/>
    <xf numFmtId="166" fontId="16" fillId="9" borderId="2" xfId="0" applyNumberFormat="1" applyFont="1" applyFill="1" applyBorder="1"/>
    <xf numFmtId="4" fontId="16" fillId="9" borderId="2" xfId="0" applyNumberFormat="1" applyFont="1" applyFill="1" applyBorder="1"/>
    <xf numFmtId="0" fontId="16" fillId="10" borderId="19" xfId="0" applyFont="1" applyFill="1" applyBorder="1" applyAlignment="1">
      <alignment vertical="center"/>
    </xf>
    <xf numFmtId="0" fontId="17" fillId="10" borderId="21" xfId="0" applyFont="1" applyFill="1" applyBorder="1" applyAlignment="1">
      <alignment vertical="center"/>
    </xf>
    <xf numFmtId="3" fontId="16" fillId="10" borderId="21" xfId="0" applyNumberFormat="1" applyFont="1" applyFill="1" applyBorder="1" applyAlignment="1">
      <alignment vertical="center"/>
    </xf>
    <xf numFmtId="3" fontId="16" fillId="10" borderId="20" xfId="0" applyNumberFormat="1" applyFont="1" applyFill="1" applyBorder="1" applyAlignment="1">
      <alignment vertical="center"/>
    </xf>
    <xf numFmtId="4" fontId="16" fillId="10" borderId="21" xfId="0" applyNumberFormat="1" applyFont="1" applyFill="1" applyBorder="1" applyAlignment="1">
      <alignment vertical="center"/>
    </xf>
    <xf numFmtId="4" fontId="16" fillId="10" borderId="2" xfId="0" applyNumberFormat="1" applyFont="1" applyFill="1" applyBorder="1" applyAlignment="1">
      <alignment vertical="center"/>
    </xf>
    <xf numFmtId="4" fontId="16" fillId="10" borderId="44" xfId="0" applyNumberFormat="1" applyFont="1" applyFill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Alignment="1">
      <alignment horizontal="right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9" fillId="9" borderId="28" xfId="0" applyFont="1" applyFill="1" applyBorder="1" applyAlignment="1">
      <alignment horizontal="left" wrapText="1"/>
    </xf>
    <xf numFmtId="0" fontId="9" fillId="9" borderId="21" xfId="0" applyFont="1" applyFill="1" applyBorder="1" applyAlignment="1">
      <alignment horizontal="left" wrapText="1"/>
    </xf>
    <xf numFmtId="0" fontId="2" fillId="0" borderId="56" xfId="0" applyFont="1" applyBorder="1" applyAlignment="1">
      <alignment horizontal="left" vertical="center"/>
    </xf>
    <xf numFmtId="0" fontId="15" fillId="0" borderId="1" xfId="0" applyFont="1" applyBorder="1" applyAlignment="1">
      <alignment horizontal="left" wrapText="1"/>
    </xf>
    <xf numFmtId="0" fontId="9" fillId="0" borderId="5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10" borderId="26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left" vertical="center"/>
    </xf>
    <xf numFmtId="0" fontId="9" fillId="10" borderId="27" xfId="0" applyFont="1" applyFill="1" applyBorder="1" applyAlignment="1">
      <alignment horizontal="left" vertical="center"/>
    </xf>
    <xf numFmtId="0" fontId="9" fillId="10" borderId="28" xfId="0" applyFont="1" applyFill="1" applyBorder="1" applyAlignment="1">
      <alignment horizontal="left" vertical="center"/>
    </xf>
    <xf numFmtId="0" fontId="9" fillId="10" borderId="14" xfId="0" applyFont="1" applyFill="1" applyBorder="1" applyAlignment="1">
      <alignment horizontal="left" vertical="center"/>
    </xf>
    <xf numFmtId="0" fontId="9" fillId="10" borderId="29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3" fontId="9" fillId="10" borderId="26" xfId="0" applyNumberFormat="1" applyFont="1" applyFill="1" applyBorder="1" applyAlignment="1">
      <alignment horizontal="right" vertical="center"/>
    </xf>
    <xf numFmtId="0" fontId="9" fillId="10" borderId="28" xfId="0" applyFont="1" applyFill="1" applyBorder="1" applyAlignment="1">
      <alignment horizontal="right" vertical="center"/>
    </xf>
    <xf numFmtId="0" fontId="3" fillId="0" borderId="4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9" borderId="19" xfId="0" applyFont="1" applyFill="1" applyBorder="1" applyAlignment="1">
      <alignment horizontal="left" vertical="center" wrapText="1"/>
    </xf>
    <xf numFmtId="0" fontId="9" fillId="9" borderId="21" xfId="0" applyFont="1" applyFill="1" applyBorder="1" applyAlignment="1">
      <alignment horizontal="left" vertical="center" wrapText="1"/>
    </xf>
    <xf numFmtId="0" fontId="9" fillId="9" borderId="44" xfId="0" applyFont="1" applyFill="1" applyBorder="1" applyAlignment="1">
      <alignment horizontal="left" vertical="center" wrapText="1"/>
    </xf>
    <xf numFmtId="0" fontId="2" fillId="8" borderId="15" xfId="0" applyFont="1" applyFill="1" applyBorder="1" applyAlignment="1">
      <alignment horizontal="left" vertical="center" wrapText="1"/>
    </xf>
    <xf numFmtId="0" fontId="2" fillId="8" borderId="65" xfId="0" applyFont="1" applyFill="1" applyBorder="1" applyAlignment="1">
      <alignment horizontal="left" vertical="center" wrapText="1"/>
    </xf>
    <xf numFmtId="0" fontId="2" fillId="8" borderId="30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4" fontId="2" fillId="8" borderId="36" xfId="0" applyNumberFormat="1" applyFont="1" applyFill="1" applyBorder="1" applyAlignment="1">
      <alignment horizontal="right" vertical="center"/>
    </xf>
    <xf numFmtId="4" fontId="2" fillId="8" borderId="37" xfId="0" applyNumberFormat="1" applyFont="1" applyFill="1" applyBorder="1" applyAlignment="1">
      <alignment horizontal="right" vertical="center"/>
    </xf>
    <xf numFmtId="4" fontId="2" fillId="8" borderId="38" xfId="0" applyNumberFormat="1" applyFont="1" applyFill="1" applyBorder="1" applyAlignment="1">
      <alignment horizontal="right" vertical="center"/>
    </xf>
    <xf numFmtId="0" fontId="9" fillId="9" borderId="32" xfId="0" applyFont="1" applyFill="1" applyBorder="1" applyAlignment="1">
      <alignment horizontal="left"/>
    </xf>
    <xf numFmtId="0" fontId="9" fillId="9" borderId="55" xfId="0" applyFont="1" applyFill="1" applyBorder="1" applyAlignment="1">
      <alignment horizontal="left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" fontId="2" fillId="8" borderId="3" xfId="0" applyNumberFormat="1" applyFont="1" applyFill="1" applyBorder="1" applyAlignment="1">
      <alignment horizontal="right" vertical="center"/>
    </xf>
    <xf numFmtId="4" fontId="2" fillId="8" borderId="10" xfId="0" applyNumberFormat="1" applyFont="1" applyFill="1" applyBorder="1" applyAlignment="1">
      <alignment horizontal="right" vertical="center"/>
    </xf>
    <xf numFmtId="4" fontId="2" fillId="8" borderId="11" xfId="0" applyNumberFormat="1" applyFont="1" applyFill="1" applyBorder="1" applyAlignment="1">
      <alignment horizontal="right" vertical="center"/>
    </xf>
    <xf numFmtId="0" fontId="3" fillId="9" borderId="26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55" xfId="0" applyFont="1" applyFill="1" applyBorder="1" applyAlignment="1">
      <alignment horizontal="left" vertical="center" wrapText="1"/>
    </xf>
    <xf numFmtId="0" fontId="9" fillId="9" borderId="26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/>
    </xf>
    <xf numFmtId="0" fontId="9" fillId="9" borderId="44" xfId="0" applyFont="1" applyFill="1" applyBorder="1" applyAlignment="1">
      <alignment horizontal="left"/>
    </xf>
    <xf numFmtId="3" fontId="9" fillId="10" borderId="39" xfId="0" applyNumberFormat="1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3" fontId="9" fillId="10" borderId="16" xfId="0" applyNumberFormat="1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left" vertical="center" wrapText="1"/>
    </xf>
    <xf numFmtId="0" fontId="9" fillId="9" borderId="46" xfId="0" applyFont="1" applyFill="1" applyBorder="1" applyAlignment="1">
      <alignment horizontal="left" vertical="center" wrapText="1"/>
    </xf>
    <xf numFmtId="0" fontId="9" fillId="9" borderId="31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3" fillId="9" borderId="31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left" vertical="center"/>
    </xf>
    <xf numFmtId="0" fontId="10" fillId="9" borderId="48" xfId="0" applyFont="1" applyFill="1" applyBorder="1" applyAlignment="1">
      <alignment horizontal="left" vertical="center"/>
    </xf>
    <xf numFmtId="4" fontId="2" fillId="8" borderId="34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8" borderId="1" xfId="0" applyNumberFormat="1" applyFont="1" applyFill="1" applyBorder="1" applyAlignment="1">
      <alignment horizontal="right" vertical="center"/>
    </xf>
    <xf numFmtId="3" fontId="2" fillId="7" borderId="3" xfId="0" applyNumberFormat="1" applyFont="1" applyFill="1" applyBorder="1" applyAlignment="1">
      <alignment horizontal="right" vertical="center"/>
    </xf>
    <xf numFmtId="3" fontId="2" fillId="7" borderId="11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B31" sqref="B31"/>
    </sheetView>
  </sheetViews>
  <sheetFormatPr defaultRowHeight="15.75" x14ac:dyDescent="0.25"/>
  <cols>
    <col min="1" max="1" width="3" style="2" bestFit="1" customWidth="1"/>
    <col min="2" max="2" width="34.42578125" style="2" bestFit="1" customWidth="1"/>
    <col min="3" max="3" width="39.5703125" style="2" customWidth="1"/>
    <col min="4" max="4" width="1.7109375" style="5" customWidth="1"/>
    <col min="5" max="5" width="10.7109375" style="2" customWidth="1"/>
    <col min="6" max="6" width="10.7109375" style="3" customWidth="1"/>
    <col min="7" max="7" width="1.7109375" style="2" customWidth="1"/>
    <col min="8" max="8" width="6.5703125" style="12" bestFit="1" customWidth="1"/>
    <col min="9" max="9" width="1.7109375" style="2" customWidth="1"/>
    <col min="10" max="11" width="10.7109375" style="2" customWidth="1"/>
    <col min="12" max="16384" width="9.140625" style="2"/>
  </cols>
  <sheetData>
    <row r="1" spans="1:11" s="5" customFormat="1" ht="25.5" x14ac:dyDescent="0.35">
      <c r="B1" s="306" t="s">
        <v>69</v>
      </c>
      <c r="C1" s="306"/>
      <c r="E1" s="305">
        <v>2018</v>
      </c>
      <c r="F1" s="305"/>
      <c r="H1" s="22"/>
      <c r="J1" s="305">
        <v>2017</v>
      </c>
      <c r="K1" s="305"/>
    </row>
    <row r="2" spans="1:11" s="5" customFormat="1" ht="6.75" customHeight="1" x14ac:dyDescent="0.35">
      <c r="F2" s="6"/>
      <c r="H2" s="22"/>
    </row>
    <row r="3" spans="1:11" s="9" customFormat="1" ht="24" x14ac:dyDescent="0.25">
      <c r="B3" s="14" t="s">
        <v>0</v>
      </c>
      <c r="C3" s="15" t="s">
        <v>2</v>
      </c>
      <c r="D3" s="19"/>
      <c r="E3" s="20" t="s">
        <v>38</v>
      </c>
      <c r="F3" s="21" t="s">
        <v>1</v>
      </c>
      <c r="H3" s="10" t="s">
        <v>45</v>
      </c>
      <c r="J3" s="20" t="s">
        <v>38</v>
      </c>
      <c r="K3" s="21" t="s">
        <v>1</v>
      </c>
    </row>
    <row r="4" spans="1:11" s="1" customFormat="1" ht="15" x14ac:dyDescent="0.25">
      <c r="A4" s="1">
        <v>1</v>
      </c>
      <c r="B4" s="16" t="s">
        <v>47</v>
      </c>
      <c r="C4" s="16" t="s">
        <v>3</v>
      </c>
      <c r="D4" s="8"/>
      <c r="E4" s="16"/>
      <c r="F4" s="17">
        <v>620000</v>
      </c>
      <c r="H4" s="11">
        <f>F4-J4</f>
        <v>100000</v>
      </c>
      <c r="J4" s="17">
        <v>520000</v>
      </c>
      <c r="K4" s="16"/>
    </row>
    <row r="5" spans="1:11" s="1" customFormat="1" ht="15" x14ac:dyDescent="0.25">
      <c r="A5" s="1">
        <v>2</v>
      </c>
      <c r="B5" s="16" t="s">
        <v>47</v>
      </c>
      <c r="C5" s="16" t="s">
        <v>51</v>
      </c>
      <c r="D5" s="8"/>
      <c r="E5" s="16"/>
      <c r="F5" s="17">
        <v>15000</v>
      </c>
      <c r="H5" s="11">
        <f t="shared" ref="H5:H49" si="0">F5-J5</f>
        <v>0</v>
      </c>
      <c r="J5" s="17">
        <v>15000</v>
      </c>
      <c r="K5" s="16"/>
    </row>
    <row r="6" spans="1:11" s="1" customFormat="1" ht="15" x14ac:dyDescent="0.25">
      <c r="A6" s="1">
        <v>3</v>
      </c>
      <c r="B6" s="16" t="s">
        <v>47</v>
      </c>
      <c r="C6" s="16" t="s">
        <v>52</v>
      </c>
      <c r="D6" s="8"/>
      <c r="E6" s="16"/>
      <c r="F6" s="17">
        <v>15000</v>
      </c>
      <c r="H6" s="11">
        <f t="shared" si="0"/>
        <v>15000</v>
      </c>
      <c r="J6" s="17"/>
      <c r="K6" s="16"/>
    </row>
    <row r="7" spans="1:11" s="1" customFormat="1" ht="15" x14ac:dyDescent="0.25">
      <c r="A7" s="1">
        <v>4</v>
      </c>
      <c r="B7" s="16" t="s">
        <v>47</v>
      </c>
      <c r="C7" s="16" t="s">
        <v>53</v>
      </c>
      <c r="D7" s="8"/>
      <c r="E7" s="16"/>
      <c r="F7" s="17">
        <v>15000</v>
      </c>
      <c r="H7" s="11">
        <f t="shared" si="0"/>
        <v>0</v>
      </c>
      <c r="J7" s="17">
        <v>15000</v>
      </c>
      <c r="K7" s="16"/>
    </row>
    <row r="8" spans="1:11" s="1" customFormat="1" ht="15" x14ac:dyDescent="0.25">
      <c r="A8" s="1">
        <v>5</v>
      </c>
      <c r="B8" s="16" t="s">
        <v>47</v>
      </c>
      <c r="C8" s="16" t="s">
        <v>54</v>
      </c>
      <c r="D8" s="8"/>
      <c r="E8" s="16"/>
      <c r="F8" s="17">
        <v>15000</v>
      </c>
      <c r="H8" s="11">
        <f t="shared" si="0"/>
        <v>15000</v>
      </c>
      <c r="J8" s="17"/>
      <c r="K8" s="16"/>
    </row>
    <row r="9" spans="1:11" s="1" customFormat="1" ht="15" x14ac:dyDescent="0.25">
      <c r="A9" s="1">
        <v>6</v>
      </c>
      <c r="B9" s="16" t="s">
        <v>47</v>
      </c>
      <c r="C9" s="16" t="s">
        <v>55</v>
      </c>
      <c r="D9" s="8"/>
      <c r="E9" s="16"/>
      <c r="F9" s="17">
        <v>10000</v>
      </c>
      <c r="H9" s="11">
        <f t="shared" si="0"/>
        <v>8100</v>
      </c>
      <c r="J9" s="17">
        <v>1900</v>
      </c>
      <c r="K9" s="16"/>
    </row>
    <row r="10" spans="1:11" s="1" customFormat="1" ht="15" x14ac:dyDescent="0.25">
      <c r="A10" s="1">
        <v>7</v>
      </c>
      <c r="B10" s="16" t="s">
        <v>47</v>
      </c>
      <c r="C10" s="16" t="s">
        <v>4</v>
      </c>
      <c r="D10" s="8"/>
      <c r="E10" s="16"/>
      <c r="F10" s="17">
        <v>4000</v>
      </c>
      <c r="H10" s="11">
        <f t="shared" si="0"/>
        <v>1000</v>
      </c>
      <c r="J10" s="17">
        <v>3000</v>
      </c>
      <c r="K10" s="16"/>
    </row>
    <row r="11" spans="1:11" s="1" customFormat="1" ht="15" x14ac:dyDescent="0.25">
      <c r="A11" s="1">
        <v>8</v>
      </c>
      <c r="B11" s="16" t="s">
        <v>47</v>
      </c>
      <c r="C11" s="16" t="s">
        <v>39</v>
      </c>
      <c r="D11" s="8"/>
      <c r="E11" s="16"/>
      <c r="F11" s="17">
        <v>15000</v>
      </c>
      <c r="H11" s="11">
        <f t="shared" si="0"/>
        <v>8000</v>
      </c>
      <c r="J11" s="17">
        <v>7000</v>
      </c>
      <c r="K11" s="16"/>
    </row>
    <row r="12" spans="1:11" s="1" customFormat="1" ht="15" x14ac:dyDescent="0.25">
      <c r="A12" s="1">
        <v>9</v>
      </c>
      <c r="B12" s="16" t="s">
        <v>5</v>
      </c>
      <c r="C12" s="16" t="s">
        <v>6</v>
      </c>
      <c r="D12" s="8"/>
      <c r="E12" s="16"/>
      <c r="F12" s="17">
        <v>55000</v>
      </c>
      <c r="H12" s="11">
        <f t="shared" si="0"/>
        <v>10000</v>
      </c>
      <c r="J12" s="17">
        <v>45000</v>
      </c>
      <c r="K12" s="16"/>
    </row>
    <row r="13" spans="1:11" s="1" customFormat="1" ht="15" x14ac:dyDescent="0.25">
      <c r="A13" s="1">
        <v>10</v>
      </c>
      <c r="B13" s="16" t="s">
        <v>37</v>
      </c>
      <c r="C13" s="16" t="s">
        <v>8</v>
      </c>
      <c r="D13" s="8"/>
      <c r="E13" s="16"/>
      <c r="F13" s="17">
        <v>50000</v>
      </c>
      <c r="H13" s="11">
        <f t="shared" si="0"/>
        <v>10000</v>
      </c>
      <c r="J13" s="17">
        <v>40000</v>
      </c>
      <c r="K13" s="16"/>
    </row>
    <row r="14" spans="1:11" s="1" customFormat="1" ht="15" x14ac:dyDescent="0.25">
      <c r="A14" s="1">
        <v>11</v>
      </c>
      <c r="B14" s="16" t="s">
        <v>40</v>
      </c>
      <c r="C14" s="16" t="s">
        <v>41</v>
      </c>
      <c r="D14" s="8"/>
      <c r="E14" s="16"/>
      <c r="F14" s="17"/>
      <c r="H14" s="11">
        <f t="shared" si="0"/>
        <v>-30000</v>
      </c>
      <c r="J14" s="17">
        <v>30000</v>
      </c>
      <c r="K14" s="16"/>
    </row>
    <row r="15" spans="1:11" s="1" customFormat="1" ht="15" x14ac:dyDescent="0.25">
      <c r="A15" s="1">
        <v>12</v>
      </c>
      <c r="B15" s="16" t="s">
        <v>7</v>
      </c>
      <c r="C15" s="16" t="s">
        <v>9</v>
      </c>
      <c r="D15" s="8"/>
      <c r="E15" s="16"/>
      <c r="F15" s="17">
        <v>25000</v>
      </c>
      <c r="H15" s="11">
        <f t="shared" si="0"/>
        <v>0</v>
      </c>
      <c r="J15" s="17">
        <v>25000</v>
      </c>
      <c r="K15" s="16"/>
    </row>
    <row r="16" spans="1:11" s="1" customFormat="1" ht="15" x14ac:dyDescent="0.25">
      <c r="A16" s="1">
        <v>13</v>
      </c>
      <c r="B16" s="16" t="s">
        <v>10</v>
      </c>
      <c r="C16" s="16" t="s">
        <v>9</v>
      </c>
      <c r="D16" s="8"/>
      <c r="E16" s="16"/>
      <c r="F16" s="17">
        <v>30000</v>
      </c>
      <c r="H16" s="11">
        <f t="shared" si="0"/>
        <v>5000</v>
      </c>
      <c r="J16" s="17">
        <v>25000</v>
      </c>
      <c r="K16" s="16"/>
    </row>
    <row r="17" spans="1:11" s="1" customFormat="1" ht="15" x14ac:dyDescent="0.25">
      <c r="A17" s="1">
        <v>14</v>
      </c>
      <c r="B17" s="16" t="s">
        <v>11</v>
      </c>
      <c r="C17" s="16" t="s">
        <v>9</v>
      </c>
      <c r="D17" s="8"/>
      <c r="E17" s="16"/>
      <c r="F17" s="17">
        <v>28000</v>
      </c>
      <c r="H17" s="11">
        <f t="shared" si="0"/>
        <v>-37000</v>
      </c>
      <c r="J17" s="17">
        <v>65000</v>
      </c>
      <c r="K17" s="16"/>
    </row>
    <row r="18" spans="1:11" s="1" customFormat="1" ht="15" x14ac:dyDescent="0.25">
      <c r="A18" s="1">
        <v>15</v>
      </c>
      <c r="B18" s="16" t="s">
        <v>11</v>
      </c>
      <c r="C18" s="16" t="s">
        <v>56</v>
      </c>
      <c r="D18" s="8"/>
      <c r="E18" s="16"/>
      <c r="F18" s="17">
        <v>6000</v>
      </c>
      <c r="H18" s="11">
        <f t="shared" si="0"/>
        <v>200</v>
      </c>
      <c r="J18" s="17">
        <v>5800</v>
      </c>
      <c r="K18" s="16"/>
    </row>
    <row r="19" spans="1:11" s="1" customFormat="1" ht="15" x14ac:dyDescent="0.25">
      <c r="A19" s="1">
        <v>16</v>
      </c>
      <c r="B19" s="16" t="s">
        <v>11</v>
      </c>
      <c r="C19" s="16" t="s">
        <v>57</v>
      </c>
      <c r="D19" s="8"/>
      <c r="E19" s="16"/>
      <c r="F19" s="17">
        <v>6000</v>
      </c>
      <c r="H19" s="11">
        <f t="shared" si="0"/>
        <v>6000</v>
      </c>
      <c r="J19" s="17"/>
      <c r="K19" s="16"/>
    </row>
    <row r="20" spans="1:11" s="1" customFormat="1" ht="15" x14ac:dyDescent="0.25">
      <c r="A20" s="1">
        <v>17</v>
      </c>
      <c r="B20" s="16" t="s">
        <v>11</v>
      </c>
      <c r="C20" s="16" t="s">
        <v>58</v>
      </c>
      <c r="D20" s="8"/>
      <c r="E20" s="16"/>
      <c r="F20" s="17">
        <v>6000</v>
      </c>
      <c r="H20" s="11">
        <f t="shared" si="0"/>
        <v>6000</v>
      </c>
      <c r="J20" s="17"/>
      <c r="K20" s="16"/>
    </row>
    <row r="21" spans="1:11" s="1" customFormat="1" ht="15" x14ac:dyDescent="0.25">
      <c r="A21" s="1">
        <v>18</v>
      </c>
      <c r="B21" s="16" t="s">
        <v>11</v>
      </c>
      <c r="C21" s="16" t="s">
        <v>59</v>
      </c>
      <c r="D21" s="8"/>
      <c r="E21" s="16"/>
      <c r="F21" s="17">
        <v>6000</v>
      </c>
      <c r="H21" s="11">
        <f t="shared" si="0"/>
        <v>6000</v>
      </c>
      <c r="J21" s="17"/>
      <c r="K21" s="16"/>
    </row>
    <row r="22" spans="1:11" s="1" customFormat="1" ht="15" x14ac:dyDescent="0.25">
      <c r="A22" s="1">
        <v>19</v>
      </c>
      <c r="B22" s="16" t="s">
        <v>11</v>
      </c>
      <c r="C22" s="16" t="s">
        <v>12</v>
      </c>
      <c r="D22" s="8"/>
      <c r="E22" s="16"/>
      <c r="F22" s="17">
        <v>15000</v>
      </c>
      <c r="H22" s="11">
        <f t="shared" si="0"/>
        <v>5000</v>
      </c>
      <c r="J22" s="17">
        <v>10000</v>
      </c>
      <c r="K22" s="16"/>
    </row>
    <row r="23" spans="1:11" s="1" customFormat="1" ht="15" x14ac:dyDescent="0.25">
      <c r="A23" s="1">
        <v>20</v>
      </c>
      <c r="B23" s="16" t="s">
        <v>11</v>
      </c>
      <c r="C23" s="16" t="s">
        <v>13</v>
      </c>
      <c r="D23" s="8"/>
      <c r="E23" s="16"/>
      <c r="F23" s="17">
        <v>12000</v>
      </c>
      <c r="H23" s="11">
        <f t="shared" si="0"/>
        <v>12000</v>
      </c>
      <c r="J23" s="17"/>
      <c r="K23" s="16"/>
    </row>
    <row r="24" spans="1:11" s="1" customFormat="1" ht="15" x14ac:dyDescent="0.25">
      <c r="A24" s="1">
        <v>21</v>
      </c>
      <c r="B24" s="16" t="s">
        <v>11</v>
      </c>
      <c r="C24" s="16" t="s">
        <v>14</v>
      </c>
      <c r="D24" s="8"/>
      <c r="E24" s="16"/>
      <c r="F24" s="17">
        <v>15000</v>
      </c>
      <c r="H24" s="11">
        <f t="shared" si="0"/>
        <v>15000</v>
      </c>
      <c r="J24" s="17"/>
      <c r="K24" s="16"/>
    </row>
    <row r="25" spans="1:11" s="1" customFormat="1" ht="15" x14ac:dyDescent="0.25">
      <c r="A25" s="1">
        <v>22</v>
      </c>
      <c r="B25" s="16" t="s">
        <v>11</v>
      </c>
      <c r="C25" s="16" t="s">
        <v>25</v>
      </c>
      <c r="D25" s="8"/>
      <c r="E25" s="16"/>
      <c r="F25" s="17">
        <v>15000</v>
      </c>
      <c r="H25" s="11">
        <f t="shared" si="0"/>
        <v>15000</v>
      </c>
      <c r="J25" s="17"/>
      <c r="K25" s="16"/>
    </row>
    <row r="26" spans="1:11" s="1" customFormat="1" ht="15" x14ac:dyDescent="0.25">
      <c r="A26" s="1">
        <v>23</v>
      </c>
      <c r="B26" s="16" t="s">
        <v>11</v>
      </c>
      <c r="C26" s="16" t="s">
        <v>26</v>
      </c>
      <c r="D26" s="8"/>
      <c r="E26" s="16"/>
      <c r="F26" s="17">
        <v>10000</v>
      </c>
      <c r="H26" s="11">
        <f t="shared" si="0"/>
        <v>10000</v>
      </c>
      <c r="J26" s="17"/>
      <c r="K26" s="16"/>
    </row>
    <row r="27" spans="1:11" s="1" customFormat="1" ht="15" x14ac:dyDescent="0.25">
      <c r="A27" s="1">
        <v>24</v>
      </c>
      <c r="B27" s="16" t="s">
        <v>15</v>
      </c>
      <c r="C27" s="16" t="s">
        <v>8</v>
      </c>
      <c r="D27" s="8"/>
      <c r="E27" s="16"/>
      <c r="F27" s="17">
        <v>70000</v>
      </c>
      <c r="H27" s="11">
        <f t="shared" si="0"/>
        <v>5000</v>
      </c>
      <c r="J27" s="17">
        <v>65000</v>
      </c>
      <c r="K27" s="16"/>
    </row>
    <row r="28" spans="1:11" s="1" customFormat="1" ht="15" x14ac:dyDescent="0.25">
      <c r="A28" s="1">
        <v>25</v>
      </c>
      <c r="B28" s="16" t="s">
        <v>15</v>
      </c>
      <c r="C28" s="16" t="s">
        <v>60</v>
      </c>
      <c r="D28" s="8"/>
      <c r="E28" s="16"/>
      <c r="F28" s="17">
        <v>20000</v>
      </c>
      <c r="H28" s="11">
        <f t="shared" si="0"/>
        <v>0</v>
      </c>
      <c r="J28" s="17">
        <v>20000</v>
      </c>
      <c r="K28" s="16"/>
    </row>
    <row r="29" spans="1:11" s="1" customFormat="1" ht="15" x14ac:dyDescent="0.25">
      <c r="A29" s="1">
        <v>26</v>
      </c>
      <c r="B29" s="16" t="s">
        <v>15</v>
      </c>
      <c r="C29" s="16" t="s">
        <v>61</v>
      </c>
      <c r="D29" s="8"/>
      <c r="E29" s="16"/>
      <c r="F29" s="17">
        <v>20000</v>
      </c>
      <c r="H29" s="11">
        <f t="shared" si="0"/>
        <v>5000</v>
      </c>
      <c r="J29" s="17">
        <v>15000</v>
      </c>
      <c r="K29" s="16"/>
    </row>
    <row r="30" spans="1:11" s="1" customFormat="1" ht="15" x14ac:dyDescent="0.25">
      <c r="A30" s="1">
        <v>27</v>
      </c>
      <c r="B30" s="16" t="s">
        <v>15</v>
      </c>
      <c r="C30" s="16" t="s">
        <v>50</v>
      </c>
      <c r="D30" s="8"/>
      <c r="E30" s="16"/>
      <c r="F30" s="17">
        <v>2000</v>
      </c>
      <c r="H30" s="11">
        <f t="shared" si="0"/>
        <v>2000</v>
      </c>
      <c r="J30" s="17"/>
      <c r="K30" s="16"/>
    </row>
    <row r="31" spans="1:11" s="1" customFormat="1" ht="15" x14ac:dyDescent="0.25">
      <c r="A31" s="1">
        <v>28</v>
      </c>
      <c r="B31" s="16" t="s">
        <v>15</v>
      </c>
      <c r="C31" s="16" t="s">
        <v>17</v>
      </c>
      <c r="D31" s="8"/>
      <c r="E31" s="16"/>
      <c r="F31" s="17">
        <v>100000</v>
      </c>
      <c r="H31" s="11">
        <f t="shared" si="0"/>
        <v>10000</v>
      </c>
      <c r="J31" s="17">
        <v>90000</v>
      </c>
      <c r="K31" s="16"/>
    </row>
    <row r="32" spans="1:11" s="1" customFormat="1" ht="15" x14ac:dyDescent="0.25">
      <c r="A32" s="1">
        <v>29</v>
      </c>
      <c r="B32" s="16" t="s">
        <v>15</v>
      </c>
      <c r="C32" s="16" t="s">
        <v>16</v>
      </c>
      <c r="D32" s="8"/>
      <c r="E32" s="16"/>
      <c r="F32" s="17">
        <v>12000</v>
      </c>
      <c r="H32" s="11">
        <f t="shared" si="0"/>
        <v>7000</v>
      </c>
      <c r="J32" s="17">
        <v>5000</v>
      </c>
      <c r="K32" s="16"/>
    </row>
    <row r="33" spans="1:11" s="1" customFormat="1" ht="15" x14ac:dyDescent="0.25">
      <c r="A33" s="1">
        <v>30</v>
      </c>
      <c r="B33" s="16" t="s">
        <v>15</v>
      </c>
      <c r="C33" s="16" t="s">
        <v>18</v>
      </c>
      <c r="D33" s="8"/>
      <c r="E33" s="16"/>
      <c r="F33" s="17">
        <v>5000</v>
      </c>
      <c r="H33" s="11">
        <f t="shared" si="0"/>
        <v>0</v>
      </c>
      <c r="J33" s="17">
        <v>5000</v>
      </c>
      <c r="K33" s="16"/>
    </row>
    <row r="34" spans="1:11" s="1" customFormat="1" ht="15" x14ac:dyDescent="0.25">
      <c r="A34" s="1">
        <v>31</v>
      </c>
      <c r="B34" s="16" t="s">
        <v>15</v>
      </c>
      <c r="C34" s="16" t="s">
        <v>19</v>
      </c>
      <c r="D34" s="8"/>
      <c r="E34" s="16"/>
      <c r="F34" s="17">
        <v>5000</v>
      </c>
      <c r="H34" s="11">
        <f t="shared" si="0"/>
        <v>0</v>
      </c>
      <c r="J34" s="17">
        <v>5000</v>
      </c>
      <c r="K34" s="16"/>
    </row>
    <row r="35" spans="1:11" s="1" customFormat="1" ht="15" x14ac:dyDescent="0.25">
      <c r="A35" s="1">
        <v>32</v>
      </c>
      <c r="B35" s="16" t="s">
        <v>20</v>
      </c>
      <c r="C35" s="16" t="s">
        <v>14</v>
      </c>
      <c r="D35" s="8"/>
      <c r="E35" s="16"/>
      <c r="F35" s="17">
        <v>25000</v>
      </c>
      <c r="H35" s="11">
        <f t="shared" si="0"/>
        <v>10000</v>
      </c>
      <c r="J35" s="17">
        <v>15000</v>
      </c>
      <c r="K35" s="16"/>
    </row>
    <row r="36" spans="1:11" s="1" customFormat="1" ht="15" x14ac:dyDescent="0.25">
      <c r="A36" s="1">
        <v>33</v>
      </c>
      <c r="B36" s="16" t="s">
        <v>21</v>
      </c>
      <c r="C36" s="16" t="s">
        <v>27</v>
      </c>
      <c r="D36" s="8"/>
      <c r="E36" s="16"/>
      <c r="F36" s="17">
        <v>11000</v>
      </c>
      <c r="H36" s="11">
        <f t="shared" si="0"/>
        <v>1000</v>
      </c>
      <c r="J36" s="17">
        <v>10000</v>
      </c>
      <c r="K36" s="16"/>
    </row>
    <row r="37" spans="1:11" s="1" customFormat="1" ht="15" x14ac:dyDescent="0.25">
      <c r="A37" s="1">
        <v>34</v>
      </c>
      <c r="B37" s="16" t="s">
        <v>22</v>
      </c>
      <c r="C37" s="16" t="s">
        <v>23</v>
      </c>
      <c r="D37" s="8"/>
      <c r="E37" s="16"/>
      <c r="F37" s="17">
        <v>17000</v>
      </c>
      <c r="H37" s="11">
        <f t="shared" si="0"/>
        <v>0</v>
      </c>
      <c r="J37" s="17">
        <v>17000</v>
      </c>
      <c r="K37" s="16"/>
    </row>
    <row r="38" spans="1:11" s="1" customFormat="1" ht="15" x14ac:dyDescent="0.25">
      <c r="A38" s="1">
        <v>35</v>
      </c>
      <c r="B38" s="16" t="s">
        <v>24</v>
      </c>
      <c r="C38" s="16" t="s">
        <v>62</v>
      </c>
      <c r="D38" s="8"/>
      <c r="E38" s="16"/>
      <c r="F38" s="17">
        <v>15000</v>
      </c>
      <c r="H38" s="11">
        <f t="shared" si="0"/>
        <v>9700</v>
      </c>
      <c r="J38" s="17">
        <v>5300</v>
      </c>
      <c r="K38" s="16"/>
    </row>
    <row r="39" spans="1:11" s="1" customFormat="1" ht="15" x14ac:dyDescent="0.25">
      <c r="A39" s="1">
        <v>36</v>
      </c>
      <c r="B39" s="16" t="s">
        <v>28</v>
      </c>
      <c r="C39" s="16" t="s">
        <v>29</v>
      </c>
      <c r="D39" s="8"/>
      <c r="E39" s="16"/>
      <c r="F39" s="17">
        <v>10000</v>
      </c>
      <c r="H39" s="11">
        <f t="shared" si="0"/>
        <v>7000</v>
      </c>
      <c r="J39" s="17">
        <v>3000</v>
      </c>
      <c r="K39" s="16"/>
    </row>
    <row r="40" spans="1:11" s="1" customFormat="1" ht="15" x14ac:dyDescent="0.25">
      <c r="A40" s="1">
        <v>37</v>
      </c>
      <c r="B40" s="16" t="s">
        <v>28</v>
      </c>
      <c r="C40" s="16" t="s">
        <v>30</v>
      </c>
      <c r="D40" s="8"/>
      <c r="E40" s="16"/>
      <c r="F40" s="17">
        <v>18000</v>
      </c>
      <c r="H40" s="11">
        <f t="shared" si="0"/>
        <v>8500</v>
      </c>
      <c r="J40" s="17">
        <v>9500</v>
      </c>
      <c r="K40" s="16"/>
    </row>
    <row r="41" spans="1:11" s="1" customFormat="1" ht="15" x14ac:dyDescent="0.25">
      <c r="A41" s="1">
        <v>38</v>
      </c>
      <c r="B41" s="16" t="s">
        <v>28</v>
      </c>
      <c r="C41" s="16" t="s">
        <v>31</v>
      </c>
      <c r="D41" s="8"/>
      <c r="E41" s="16"/>
      <c r="F41" s="17">
        <v>6000</v>
      </c>
      <c r="H41" s="11">
        <f t="shared" si="0"/>
        <v>1500</v>
      </c>
      <c r="J41" s="17">
        <v>4500</v>
      </c>
      <c r="K41" s="16"/>
    </row>
    <row r="42" spans="1:11" s="1" customFormat="1" ht="15" x14ac:dyDescent="0.25">
      <c r="A42" s="1">
        <v>39</v>
      </c>
      <c r="B42" s="16" t="s">
        <v>46</v>
      </c>
      <c r="C42" s="16" t="s">
        <v>34</v>
      </c>
      <c r="D42" s="8"/>
      <c r="E42" s="16"/>
      <c r="F42" s="17">
        <v>8000</v>
      </c>
      <c r="H42" s="11">
        <f t="shared" si="0"/>
        <v>3000</v>
      </c>
      <c r="J42" s="17">
        <v>5000</v>
      </c>
      <c r="K42" s="16"/>
    </row>
    <row r="43" spans="1:11" s="1" customFormat="1" ht="15" x14ac:dyDescent="0.25">
      <c r="A43" s="1">
        <v>40</v>
      </c>
      <c r="B43" s="16" t="s">
        <v>32</v>
      </c>
      <c r="C43" s="16" t="s">
        <v>33</v>
      </c>
      <c r="D43" s="8"/>
      <c r="E43" s="16"/>
      <c r="F43" s="17">
        <v>55000</v>
      </c>
      <c r="H43" s="11">
        <f t="shared" si="0"/>
        <v>20000</v>
      </c>
      <c r="J43" s="17">
        <v>35000</v>
      </c>
      <c r="K43" s="16"/>
    </row>
    <row r="44" spans="1:11" s="1" customFormat="1" ht="15" x14ac:dyDescent="0.25">
      <c r="A44" s="1">
        <v>41</v>
      </c>
      <c r="B44" s="16" t="s">
        <v>35</v>
      </c>
      <c r="C44" s="16" t="s">
        <v>36</v>
      </c>
      <c r="D44" s="8"/>
      <c r="E44" s="16"/>
      <c r="F44" s="17">
        <v>3000</v>
      </c>
      <c r="H44" s="11">
        <f t="shared" si="0"/>
        <v>1400</v>
      </c>
      <c r="J44" s="17">
        <v>1600</v>
      </c>
      <c r="K44" s="16"/>
    </row>
    <row r="45" spans="1:11" s="1" customFormat="1" ht="15" x14ac:dyDescent="0.25">
      <c r="A45" s="1">
        <v>42</v>
      </c>
      <c r="B45" s="16" t="s">
        <v>43</v>
      </c>
      <c r="C45" s="16" t="s">
        <v>36</v>
      </c>
      <c r="D45" s="8"/>
      <c r="E45" s="16"/>
      <c r="F45" s="17"/>
      <c r="H45" s="11">
        <f t="shared" si="0"/>
        <v>-1600</v>
      </c>
      <c r="J45" s="17">
        <v>1600</v>
      </c>
      <c r="K45" s="16"/>
    </row>
    <row r="46" spans="1:11" s="1" customFormat="1" ht="15" x14ac:dyDescent="0.25">
      <c r="A46" s="1">
        <v>43</v>
      </c>
      <c r="B46" s="16" t="s">
        <v>44</v>
      </c>
      <c r="C46" s="16" t="s">
        <v>36</v>
      </c>
      <c r="D46" s="8"/>
      <c r="E46" s="16"/>
      <c r="F46" s="17"/>
      <c r="H46" s="11">
        <f t="shared" si="0"/>
        <v>-1600</v>
      </c>
      <c r="J46" s="17">
        <v>1600</v>
      </c>
      <c r="K46" s="16"/>
    </row>
    <row r="47" spans="1:11" s="1" customFormat="1" ht="15" x14ac:dyDescent="0.25">
      <c r="A47" s="1">
        <v>44</v>
      </c>
      <c r="B47" s="16" t="s">
        <v>42</v>
      </c>
      <c r="C47" s="16" t="s">
        <v>36</v>
      </c>
      <c r="D47" s="8"/>
      <c r="E47" s="16"/>
      <c r="F47" s="17">
        <v>15300</v>
      </c>
      <c r="H47" s="11">
        <f t="shared" si="0"/>
        <v>7300</v>
      </c>
      <c r="J47" s="17">
        <v>8000</v>
      </c>
      <c r="K47" s="16"/>
    </row>
    <row r="49" spans="2:11" s="1" customFormat="1" ht="15" x14ac:dyDescent="0.25">
      <c r="D49" s="8"/>
      <c r="E49" s="18">
        <f>SUM(E4:E47)</f>
        <v>0</v>
      </c>
      <c r="F49" s="18">
        <f>SUM(F4:F47)</f>
        <v>1405300</v>
      </c>
      <c r="H49" s="13">
        <f t="shared" si="0"/>
        <v>275500</v>
      </c>
      <c r="J49" s="18">
        <f>SUM(J4:J47)</f>
        <v>1129800</v>
      </c>
      <c r="K49" s="18">
        <f>SUM(K4:K47)</f>
        <v>0</v>
      </c>
    </row>
    <row r="51" spans="2:11" s="1" customFormat="1" ht="24" x14ac:dyDescent="0.25">
      <c r="B51" s="14" t="s">
        <v>0</v>
      </c>
      <c r="C51" s="4" t="s">
        <v>48</v>
      </c>
      <c r="D51" s="8"/>
      <c r="E51" s="20" t="s">
        <v>38</v>
      </c>
      <c r="F51" s="21" t="s">
        <v>1</v>
      </c>
      <c r="H51" s="11"/>
      <c r="J51" s="20" t="s">
        <v>38</v>
      </c>
      <c r="K51" s="21" t="s">
        <v>1</v>
      </c>
    </row>
    <row r="52" spans="2:11" x14ac:dyDescent="0.25">
      <c r="B52" s="16"/>
      <c r="C52" s="7"/>
      <c r="E52" s="17"/>
      <c r="F52" s="17"/>
      <c r="G52" s="1"/>
      <c r="H52" s="11"/>
      <c r="I52" s="1"/>
      <c r="J52" s="17">
        <v>15700</v>
      </c>
      <c r="K52" s="16"/>
    </row>
    <row r="53" spans="2:11" x14ac:dyDescent="0.25">
      <c r="B53" s="16" t="s">
        <v>32</v>
      </c>
      <c r="C53" s="7" t="s">
        <v>49</v>
      </c>
    </row>
  </sheetData>
  <mergeCells count="3">
    <mergeCell ref="J1:K1"/>
    <mergeCell ref="E1:F1"/>
    <mergeCell ref="B1:C1"/>
  </mergeCells>
  <pageMargins left="0.11811023622047245" right="0.11811023622047245" top="0.11811023622047245" bottom="0.11811023622047245" header="0" footer="0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9"/>
  <sheetViews>
    <sheetView tabSelected="1" topLeftCell="A39" zoomScale="115" zoomScaleNormal="115" workbookViewId="0">
      <selection activeCell="C40" sqref="C40"/>
    </sheetView>
  </sheetViews>
  <sheetFormatPr defaultRowHeight="15.75" x14ac:dyDescent="0.25"/>
  <cols>
    <col min="1" max="1" width="5.140625" style="2" customWidth="1"/>
    <col min="2" max="2" width="40.42578125" style="2" customWidth="1"/>
    <col min="3" max="3" width="46.42578125" style="2" customWidth="1"/>
    <col min="4" max="4" width="0.42578125" style="5" hidden="1" customWidth="1"/>
    <col min="5" max="5" width="13.7109375" style="2" hidden="1" customWidth="1"/>
    <col min="6" max="7" width="13.7109375" style="5" hidden="1" customWidth="1"/>
    <col min="8" max="8" width="13.42578125" style="2" hidden="1" customWidth="1"/>
    <col min="9" max="9" width="0.28515625" style="2" hidden="1" customWidth="1"/>
    <col min="10" max="10" width="0.7109375" style="2" hidden="1" customWidth="1"/>
    <col min="11" max="11" width="19.5703125" style="2" customWidth="1"/>
    <col min="12" max="12" width="16.5703125" style="2" customWidth="1"/>
    <col min="13" max="13" width="9.140625" style="2"/>
    <col min="14" max="14" width="14" style="2" bestFit="1" customWidth="1"/>
    <col min="15" max="15" width="14.5703125" style="2" customWidth="1"/>
    <col min="16" max="16" width="9.140625" style="2"/>
    <col min="17" max="17" width="13.140625" style="2" bestFit="1" customWidth="1"/>
    <col min="18" max="16384" width="9.140625" style="2"/>
  </cols>
  <sheetData>
    <row r="1" spans="1:15" ht="35.25" customHeight="1" x14ac:dyDescent="0.25">
      <c r="B1" s="307" t="s">
        <v>141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222"/>
    </row>
    <row r="2" spans="1:15" ht="8.25" customHeight="1" x14ac:dyDescent="0.25">
      <c r="K2" s="223"/>
      <c r="L2" s="223"/>
      <c r="M2" s="222"/>
    </row>
    <row r="3" spans="1:15" ht="32.25" customHeight="1" thickBot="1" x14ac:dyDescent="0.3">
      <c r="A3" s="329" t="s">
        <v>112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5" s="5" customFormat="1" ht="20.25" customHeight="1" thickBot="1" x14ac:dyDescent="0.4">
      <c r="A4" s="327"/>
      <c r="B4" s="340" t="s">
        <v>86</v>
      </c>
      <c r="C4" s="341"/>
      <c r="D4" s="191"/>
      <c r="E4" s="220">
        <v>2018</v>
      </c>
      <c r="F4" s="220">
        <v>2019</v>
      </c>
      <c r="G4" s="220">
        <v>2019</v>
      </c>
      <c r="H4" s="191"/>
      <c r="I4" s="221">
        <v>2020</v>
      </c>
      <c r="J4" s="218">
        <v>2021</v>
      </c>
      <c r="K4" s="218">
        <v>2025</v>
      </c>
      <c r="L4" s="219">
        <v>2025</v>
      </c>
    </row>
    <row r="5" spans="1:15" s="25" customFormat="1" ht="39.75" customHeight="1" thickBot="1" x14ac:dyDescent="0.3">
      <c r="A5" s="328"/>
      <c r="B5" s="175" t="s">
        <v>93</v>
      </c>
      <c r="C5" s="176" t="s">
        <v>2</v>
      </c>
      <c r="D5" s="26"/>
      <c r="E5" s="27" t="s">
        <v>38</v>
      </c>
      <c r="F5" s="28" t="s">
        <v>72</v>
      </c>
      <c r="G5" s="28" t="s">
        <v>76</v>
      </c>
      <c r="H5" s="52"/>
      <c r="I5" s="59" t="s">
        <v>77</v>
      </c>
      <c r="J5" s="60" t="s">
        <v>81</v>
      </c>
      <c r="K5" s="179" t="s">
        <v>82</v>
      </c>
      <c r="L5" s="53" t="s">
        <v>92</v>
      </c>
    </row>
    <row r="6" spans="1:15" s="25" customFormat="1" ht="20.25" customHeight="1" thickBot="1" x14ac:dyDescent="0.3">
      <c r="A6" s="330" t="s">
        <v>83</v>
      </c>
      <c r="B6" s="331"/>
      <c r="C6" s="332"/>
      <c r="D6" s="184"/>
      <c r="E6" s="185"/>
      <c r="F6" s="186"/>
      <c r="G6" s="186"/>
      <c r="H6" s="187"/>
      <c r="I6" s="185"/>
      <c r="J6" s="188" t="e">
        <f>J7+J8+J12+J14+J15+J16+#REF!+J17+#REF!+#REF!</f>
        <v>#REF!</v>
      </c>
      <c r="K6" s="189">
        <f>K7+K8+K17</f>
        <v>1246300</v>
      </c>
      <c r="L6" s="190">
        <f>L7+L8+L17</f>
        <v>1246300</v>
      </c>
      <c r="N6" s="170"/>
      <c r="O6" s="170"/>
    </row>
    <row r="7" spans="1:15" ht="129.75" customHeight="1" x14ac:dyDescent="0.25">
      <c r="A7" s="237">
        <v>1</v>
      </c>
      <c r="B7" s="265" t="s">
        <v>108</v>
      </c>
      <c r="C7" s="266" t="s">
        <v>113</v>
      </c>
      <c r="D7" s="125"/>
      <c r="E7" s="126">
        <v>540000</v>
      </c>
      <c r="F7" s="127">
        <v>650000</v>
      </c>
      <c r="G7" s="128">
        <v>560000</v>
      </c>
      <c r="H7" s="129" t="s">
        <v>75</v>
      </c>
      <c r="I7" s="130">
        <v>615000</v>
      </c>
      <c r="J7" s="131">
        <v>300000</v>
      </c>
      <c r="K7" s="131">
        <v>1200000</v>
      </c>
      <c r="L7" s="132">
        <v>1200000</v>
      </c>
      <c r="O7" s="149"/>
    </row>
    <row r="8" spans="1:15" ht="15.75" customHeight="1" x14ac:dyDescent="0.25">
      <c r="A8" s="336">
        <v>2</v>
      </c>
      <c r="B8" s="333" t="s">
        <v>108</v>
      </c>
      <c r="C8" s="342" t="s">
        <v>138</v>
      </c>
      <c r="D8" s="16"/>
      <c r="E8" s="262">
        <v>20000</v>
      </c>
      <c r="F8" s="72">
        <v>30000</v>
      </c>
      <c r="G8" s="73">
        <v>64000</v>
      </c>
      <c r="H8" s="8"/>
      <c r="I8" s="74">
        <v>70000</v>
      </c>
      <c r="J8" s="345">
        <v>60000</v>
      </c>
      <c r="K8" s="345">
        <v>22500</v>
      </c>
      <c r="L8" s="337">
        <v>22500</v>
      </c>
      <c r="O8" s="149"/>
    </row>
    <row r="9" spans="1:15" ht="30" customHeight="1" x14ac:dyDescent="0.25">
      <c r="A9" s="336"/>
      <c r="B9" s="334"/>
      <c r="C9" s="343"/>
      <c r="D9" s="16"/>
      <c r="E9" s="262">
        <v>15000</v>
      </c>
      <c r="F9" s="72">
        <v>20000</v>
      </c>
      <c r="G9" s="75"/>
      <c r="H9" s="8"/>
      <c r="I9" s="70"/>
      <c r="J9" s="346"/>
      <c r="K9" s="346"/>
      <c r="L9" s="338"/>
      <c r="O9" s="149"/>
    </row>
    <row r="10" spans="1:15" ht="6" customHeight="1" x14ac:dyDescent="0.25">
      <c r="A10" s="336"/>
      <c r="B10" s="334"/>
      <c r="C10" s="343"/>
      <c r="D10" s="16"/>
      <c r="E10" s="262"/>
      <c r="F10" s="72">
        <v>10000</v>
      </c>
      <c r="G10" s="75"/>
      <c r="H10" s="76" t="e">
        <f>#REF!+G8+G9+G10+#REF!+#REF!+G69+G66+G67</f>
        <v>#REF!</v>
      </c>
      <c r="I10" s="70"/>
      <c r="J10" s="346"/>
      <c r="K10" s="346"/>
      <c r="L10" s="338"/>
    </row>
    <row r="11" spans="1:15" ht="12.75" hidden="1" customHeight="1" x14ac:dyDescent="0.25">
      <c r="A11" s="336"/>
      <c r="B11" s="334"/>
      <c r="C11" s="343"/>
      <c r="D11" s="67"/>
      <c r="E11" s="77">
        <v>15000</v>
      </c>
      <c r="F11" s="74">
        <v>0</v>
      </c>
      <c r="G11" s="75"/>
      <c r="H11" s="8"/>
      <c r="I11" s="70"/>
      <c r="J11" s="346"/>
      <c r="K11" s="346"/>
      <c r="L11" s="338"/>
    </row>
    <row r="12" spans="1:15" ht="13.5" customHeight="1" x14ac:dyDescent="0.25">
      <c r="A12" s="336"/>
      <c r="B12" s="334"/>
      <c r="C12" s="343"/>
      <c r="D12" s="16"/>
      <c r="E12" s="262">
        <v>30000</v>
      </c>
      <c r="F12" s="78"/>
      <c r="G12" s="79">
        <f>52500+52500</f>
        <v>105000</v>
      </c>
      <c r="H12" s="80">
        <v>117500</v>
      </c>
      <c r="I12" s="68">
        <v>25000</v>
      </c>
      <c r="J12" s="346"/>
      <c r="K12" s="346"/>
      <c r="L12" s="338"/>
      <c r="O12" s="149"/>
    </row>
    <row r="13" spans="1:15" ht="4.5" hidden="1" customHeight="1" x14ac:dyDescent="0.25">
      <c r="A13" s="336"/>
      <c r="B13" s="334"/>
      <c r="C13" s="343"/>
      <c r="D13" s="16"/>
      <c r="E13" s="262">
        <v>25000</v>
      </c>
      <c r="F13" s="78"/>
      <c r="G13" s="81"/>
      <c r="H13" s="82"/>
      <c r="I13" s="68"/>
      <c r="J13" s="346"/>
      <c r="K13" s="346"/>
      <c r="L13" s="338"/>
    </row>
    <row r="14" spans="1:15" ht="6.75" hidden="1" customHeight="1" x14ac:dyDescent="0.25">
      <c r="A14" s="336"/>
      <c r="B14" s="334"/>
      <c r="C14" s="343"/>
      <c r="D14" s="16"/>
      <c r="E14" s="262">
        <v>25000</v>
      </c>
      <c r="F14" s="78"/>
      <c r="G14" s="81"/>
      <c r="H14" s="82"/>
      <c r="I14" s="68">
        <v>25000</v>
      </c>
      <c r="J14" s="346"/>
      <c r="K14" s="346"/>
      <c r="L14" s="338"/>
      <c r="O14" s="149"/>
    </row>
    <row r="15" spans="1:15" ht="5.25" hidden="1" customHeight="1" x14ac:dyDescent="0.25">
      <c r="A15" s="336"/>
      <c r="B15" s="334"/>
      <c r="C15" s="343"/>
      <c r="D15" s="16"/>
      <c r="E15" s="262"/>
      <c r="F15" s="78">
        <v>12500</v>
      </c>
      <c r="G15" s="81"/>
      <c r="H15" s="82"/>
      <c r="I15" s="68">
        <v>35000</v>
      </c>
      <c r="J15" s="346"/>
      <c r="K15" s="346"/>
      <c r="L15" s="339"/>
    </row>
    <row r="16" spans="1:15" ht="5.25" hidden="1" customHeight="1" x14ac:dyDescent="0.25">
      <c r="A16" s="336"/>
      <c r="B16" s="335"/>
      <c r="C16" s="344"/>
      <c r="D16" s="16"/>
      <c r="E16" s="262">
        <v>40000</v>
      </c>
      <c r="F16" s="78"/>
      <c r="G16" s="83"/>
      <c r="H16" s="84"/>
      <c r="I16" s="68">
        <v>25000</v>
      </c>
      <c r="J16" s="347"/>
      <c r="K16" s="347"/>
      <c r="L16" s="85"/>
    </row>
    <row r="17" spans="1:15" ht="43.5" customHeight="1" thickBot="1" x14ac:dyDescent="0.3">
      <c r="A17" s="153">
        <v>3</v>
      </c>
      <c r="B17" s="267" t="s">
        <v>87</v>
      </c>
      <c r="C17" s="268" t="s">
        <v>114</v>
      </c>
      <c r="D17" s="269"/>
      <c r="E17" s="263"/>
      <c r="F17" s="270"/>
      <c r="G17" s="271"/>
      <c r="H17" s="272"/>
      <c r="I17" s="273"/>
      <c r="J17" s="274">
        <v>0</v>
      </c>
      <c r="K17" s="274">
        <v>23800</v>
      </c>
      <c r="L17" s="275">
        <v>23800</v>
      </c>
    </row>
    <row r="18" spans="1:15" ht="16.5" hidden="1" thickBot="1" x14ac:dyDescent="0.3">
      <c r="A18" s="44"/>
      <c r="B18" s="5"/>
      <c r="C18" s="24"/>
      <c r="E18" s="45"/>
      <c r="F18" s="38"/>
      <c r="G18" s="38"/>
      <c r="H18" s="5"/>
      <c r="I18" s="32"/>
      <c r="J18" s="54"/>
      <c r="K18" s="46"/>
      <c r="L18" s="47"/>
    </row>
    <row r="19" spans="1:15" ht="32.25" customHeight="1" thickBot="1" x14ac:dyDescent="0.3">
      <c r="A19" s="358" t="s">
        <v>100</v>
      </c>
      <c r="B19" s="331"/>
      <c r="C19" s="359"/>
      <c r="D19" s="191"/>
      <c r="E19" s="192"/>
      <c r="F19" s="192"/>
      <c r="G19" s="192"/>
      <c r="H19" s="191"/>
      <c r="I19" s="193"/>
      <c r="J19" s="194" t="e">
        <f>#REF!+J20+#REF!+J22</f>
        <v>#REF!</v>
      </c>
      <c r="K19" s="195">
        <f>K20+K21</f>
        <v>197592.82</v>
      </c>
      <c r="L19" s="196">
        <f>L20+L21</f>
        <v>197592.82</v>
      </c>
      <c r="N19" s="149"/>
      <c r="O19" s="149"/>
    </row>
    <row r="20" spans="1:15" ht="41.25" customHeight="1" x14ac:dyDescent="0.25">
      <c r="A20" s="237">
        <v>1</v>
      </c>
      <c r="B20" s="133" t="s">
        <v>98</v>
      </c>
      <c r="C20" s="248" t="s">
        <v>115</v>
      </c>
      <c r="D20" s="89"/>
      <c r="E20" s="86"/>
      <c r="F20" s="86"/>
      <c r="G20" s="86"/>
      <c r="H20" s="89"/>
      <c r="I20" s="86"/>
      <c r="J20" s="87">
        <v>5000</v>
      </c>
      <c r="K20" s="87">
        <v>5000</v>
      </c>
      <c r="L20" s="88">
        <v>5000</v>
      </c>
    </row>
    <row r="21" spans="1:15" ht="67.5" customHeight="1" thickBot="1" x14ac:dyDescent="0.3">
      <c r="A21" s="153">
        <v>2</v>
      </c>
      <c r="B21" s="133" t="s">
        <v>95</v>
      </c>
      <c r="C21" s="248" t="s">
        <v>131</v>
      </c>
      <c r="D21" s="89"/>
      <c r="E21" s="86"/>
      <c r="F21" s="86"/>
      <c r="G21" s="86"/>
      <c r="H21" s="89"/>
      <c r="I21" s="86"/>
      <c r="J21" s="87"/>
      <c r="K21" s="87">
        <v>192592.82</v>
      </c>
      <c r="L21" s="88">
        <v>192592.82</v>
      </c>
      <c r="N21" s="149"/>
    </row>
    <row r="22" spans="1:15" hidden="1" x14ac:dyDescent="0.25">
      <c r="A22" s="124"/>
      <c r="B22" s="90"/>
      <c r="C22" s="91"/>
      <c r="D22" s="8"/>
      <c r="E22" s="86"/>
      <c r="F22" s="86"/>
      <c r="G22" s="86"/>
      <c r="H22" s="8"/>
      <c r="I22" s="23"/>
      <c r="J22" s="92">
        <v>0</v>
      </c>
      <c r="K22" s="92"/>
      <c r="L22" s="93"/>
    </row>
    <row r="23" spans="1:15" ht="16.5" hidden="1" thickBot="1" x14ac:dyDescent="0.3">
      <c r="A23" s="141"/>
      <c r="B23" s="142"/>
      <c r="C23" s="143"/>
      <c r="D23" s="8"/>
      <c r="E23" s="86"/>
      <c r="F23" s="86"/>
      <c r="G23" s="86"/>
      <c r="H23" s="8"/>
      <c r="I23" s="23"/>
      <c r="J23" s="144"/>
      <c r="K23" s="144"/>
      <c r="L23" s="145"/>
      <c r="O23" s="149"/>
    </row>
    <row r="24" spans="1:15" ht="32.25" customHeight="1" thickBot="1" x14ac:dyDescent="0.3">
      <c r="A24" s="348" t="s">
        <v>132</v>
      </c>
      <c r="B24" s="349"/>
      <c r="C24" s="350"/>
      <c r="D24" s="197"/>
      <c r="E24" s="198"/>
      <c r="F24" s="198"/>
      <c r="G24" s="198"/>
      <c r="H24" s="197"/>
      <c r="I24" s="199"/>
      <c r="J24" s="200">
        <f>J25+J26</f>
        <v>2000</v>
      </c>
      <c r="K24" s="200">
        <f>K25+K26</f>
        <v>5000</v>
      </c>
      <c r="L24" s="201">
        <f>L25+L26</f>
        <v>5000</v>
      </c>
    </row>
    <row r="25" spans="1:15" ht="48.75" customHeight="1" thickBot="1" x14ac:dyDescent="0.3">
      <c r="A25" s="151">
        <v>1</v>
      </c>
      <c r="B25" s="238" t="s">
        <v>64</v>
      </c>
      <c r="C25" s="249" t="s">
        <v>97</v>
      </c>
      <c r="D25" s="134"/>
      <c r="E25" s="97"/>
      <c r="F25" s="97"/>
      <c r="G25" s="97"/>
      <c r="H25" s="134"/>
      <c r="I25" s="97"/>
      <c r="J25" s="98">
        <v>1000</v>
      </c>
      <c r="K25" s="98">
        <v>5000</v>
      </c>
      <c r="L25" s="99">
        <v>5000</v>
      </c>
    </row>
    <row r="26" spans="1:15" ht="85.5" hidden="1" customHeight="1" x14ac:dyDescent="0.25">
      <c r="A26" s="124">
        <v>2</v>
      </c>
      <c r="B26" s="95" t="s">
        <v>94</v>
      </c>
      <c r="C26" s="69" t="s">
        <v>90</v>
      </c>
      <c r="D26" s="8"/>
      <c r="E26" s="86"/>
      <c r="F26" s="86"/>
      <c r="G26" s="86"/>
      <c r="H26" s="8"/>
      <c r="I26" s="23"/>
      <c r="J26" s="96">
        <v>1000</v>
      </c>
      <c r="K26" s="96"/>
      <c r="L26" s="71"/>
    </row>
    <row r="27" spans="1:15" ht="16.5" thickBot="1" x14ac:dyDescent="0.3">
      <c r="A27" s="360" t="s">
        <v>103</v>
      </c>
      <c r="B27" s="361"/>
      <c r="C27" s="362"/>
      <c r="D27" s="202"/>
      <c r="E27" s="203"/>
      <c r="F27" s="203"/>
      <c r="G27" s="203"/>
      <c r="H27" s="202"/>
      <c r="I27" s="204"/>
      <c r="J27" s="205"/>
      <c r="K27" s="206">
        <f>K28+K29</f>
        <v>15000</v>
      </c>
      <c r="L27" s="207">
        <f>L28+L29</f>
        <v>15000</v>
      </c>
    </row>
    <row r="28" spans="1:15" ht="40.5" x14ac:dyDescent="0.25">
      <c r="A28" s="239">
        <v>1</v>
      </c>
      <c r="B28" s="182" t="s">
        <v>96</v>
      </c>
      <c r="C28" s="248" t="s">
        <v>116</v>
      </c>
      <c r="D28" s="146"/>
      <c r="E28" s="94"/>
      <c r="F28" s="94"/>
      <c r="G28" s="94"/>
      <c r="H28" s="146"/>
      <c r="I28" s="147"/>
      <c r="J28" s="87"/>
      <c r="K28" s="87">
        <v>5000</v>
      </c>
      <c r="L28" s="87">
        <v>5000</v>
      </c>
      <c r="N28" s="149"/>
    </row>
    <row r="29" spans="1:15" ht="33.75" customHeight="1" x14ac:dyDescent="0.25">
      <c r="A29" s="240">
        <v>2</v>
      </c>
      <c r="B29" s="247" t="s">
        <v>89</v>
      </c>
      <c r="C29" s="250" t="s">
        <v>117</v>
      </c>
      <c r="D29" s="146"/>
      <c r="E29" s="94"/>
      <c r="F29" s="94"/>
      <c r="G29" s="94"/>
      <c r="H29" s="146"/>
      <c r="I29" s="147"/>
      <c r="J29" s="87"/>
      <c r="K29" s="87">
        <v>10000</v>
      </c>
      <c r="L29" s="88">
        <v>10000</v>
      </c>
    </row>
    <row r="30" spans="1:15" ht="24" customHeight="1" thickBot="1" x14ac:dyDescent="0.3">
      <c r="A30" s="363" t="s">
        <v>135</v>
      </c>
      <c r="B30" s="364"/>
      <c r="C30" s="365"/>
      <c r="D30" s="215"/>
      <c r="E30" s="216"/>
      <c r="F30" s="216"/>
      <c r="G30" s="216"/>
      <c r="H30" s="215"/>
      <c r="I30" s="217"/>
      <c r="J30" s="224" t="e">
        <f>J31+J32+#REF!+#REF!</f>
        <v>#REF!</v>
      </c>
      <c r="K30" s="225">
        <f>K31+K32</f>
        <v>116360</v>
      </c>
      <c r="L30" s="226">
        <f>L31+L32</f>
        <v>107059.08</v>
      </c>
    </row>
    <row r="31" spans="1:15" ht="51.75" customHeight="1" x14ac:dyDescent="0.25">
      <c r="A31" s="237">
        <v>1</v>
      </c>
      <c r="B31" s="255" t="s">
        <v>133</v>
      </c>
      <c r="C31" s="248" t="s">
        <v>118</v>
      </c>
      <c r="D31" s="30"/>
      <c r="E31" s="38"/>
      <c r="F31" s="38"/>
      <c r="G31" s="38"/>
      <c r="H31" s="30"/>
      <c r="I31" s="38"/>
      <c r="J31" s="50">
        <v>2000</v>
      </c>
      <c r="K31" s="87">
        <v>3000</v>
      </c>
      <c r="L31" s="88">
        <v>3000</v>
      </c>
    </row>
    <row r="32" spans="1:15" ht="65.25" customHeight="1" thickBot="1" x14ac:dyDescent="0.3">
      <c r="A32" s="153">
        <v>2</v>
      </c>
      <c r="B32" s="304" t="s">
        <v>142</v>
      </c>
      <c r="C32" s="248" t="s">
        <v>134</v>
      </c>
      <c r="E32" s="38"/>
      <c r="F32" s="38"/>
      <c r="G32" s="38"/>
      <c r="H32" s="5"/>
      <c r="I32" s="32"/>
      <c r="J32" s="50">
        <v>100000</v>
      </c>
      <c r="K32" s="87">
        <v>113360</v>
      </c>
      <c r="L32" s="88">
        <v>104059.08</v>
      </c>
    </row>
    <row r="33" spans="1:17" hidden="1" x14ac:dyDescent="0.25">
      <c r="A33" s="65">
        <v>9</v>
      </c>
      <c r="B33" s="7" t="s">
        <v>70</v>
      </c>
      <c r="C33" s="7" t="s">
        <v>67</v>
      </c>
      <c r="E33" s="38"/>
      <c r="F33" s="38"/>
      <c r="G33" s="38"/>
      <c r="H33" s="5"/>
      <c r="I33" s="32"/>
      <c r="J33" s="49"/>
      <c r="K33" s="49"/>
      <c r="L33" s="48"/>
    </row>
    <row r="34" spans="1:17" ht="1.5" customHeight="1" thickBot="1" x14ac:dyDescent="0.3">
      <c r="A34" s="31">
        <v>10</v>
      </c>
      <c r="B34" s="29" t="s">
        <v>68</v>
      </c>
      <c r="C34" s="29" t="s">
        <v>65</v>
      </c>
      <c r="E34" s="38"/>
      <c r="F34" s="38"/>
      <c r="G34" s="38"/>
      <c r="H34" s="5"/>
      <c r="I34" s="32"/>
      <c r="J34" s="58"/>
      <c r="K34" s="58"/>
      <c r="L34" s="51"/>
    </row>
    <row r="35" spans="1:17" ht="23.25" customHeight="1" thickBot="1" x14ac:dyDescent="0.3">
      <c r="A35" s="210" t="s">
        <v>136</v>
      </c>
      <c r="B35" s="211"/>
      <c r="C35" s="191"/>
      <c r="D35" s="191"/>
      <c r="E35" s="192"/>
      <c r="F35" s="192"/>
      <c r="G35" s="192"/>
      <c r="H35" s="191"/>
      <c r="I35" s="193"/>
      <c r="J35" s="208" t="e">
        <f>J36+#REF!+J37</f>
        <v>#REF!</v>
      </c>
      <c r="K35" s="208">
        <f>K36</f>
        <v>10000</v>
      </c>
      <c r="L35" s="212">
        <f>L36</f>
        <v>10000</v>
      </c>
    </row>
    <row r="36" spans="1:17" ht="66" customHeight="1" thickBot="1" x14ac:dyDescent="0.3">
      <c r="A36" s="152">
        <v>1</v>
      </c>
      <c r="B36" s="183" t="s">
        <v>63</v>
      </c>
      <c r="C36" s="251" t="s">
        <v>119</v>
      </c>
      <c r="D36" s="30"/>
      <c r="E36" s="38"/>
      <c r="F36" s="38"/>
      <c r="G36" s="38"/>
      <c r="H36" s="30"/>
      <c r="I36" s="38"/>
      <c r="J36" s="56">
        <v>7000</v>
      </c>
      <c r="K36" s="174">
        <v>10000</v>
      </c>
      <c r="L36" s="85">
        <v>10000</v>
      </c>
      <c r="N36" s="149"/>
    </row>
    <row r="37" spans="1:17" ht="11.25" hidden="1" customHeight="1" thickBot="1" x14ac:dyDescent="0.3">
      <c r="A37" s="62">
        <v>4</v>
      </c>
      <c r="B37" s="40" t="s">
        <v>47</v>
      </c>
      <c r="C37" s="67" t="s">
        <v>88</v>
      </c>
      <c r="D37" s="40"/>
      <c r="E37" s="41"/>
      <c r="F37" s="41"/>
      <c r="G37" s="41"/>
      <c r="H37" s="40"/>
      <c r="I37" s="42"/>
      <c r="J37" s="58">
        <v>0</v>
      </c>
      <c r="K37" s="58">
        <v>0</v>
      </c>
      <c r="L37" s="51">
        <v>0</v>
      </c>
    </row>
    <row r="38" spans="1:17" ht="20.25" customHeight="1" thickBot="1" x14ac:dyDescent="0.3">
      <c r="A38" s="351" t="s">
        <v>80</v>
      </c>
      <c r="B38" s="352"/>
      <c r="C38" s="353"/>
      <c r="D38" s="197"/>
      <c r="E38" s="198"/>
      <c r="F38" s="198"/>
      <c r="G38" s="198"/>
      <c r="H38" s="197"/>
      <c r="I38" s="199"/>
      <c r="J38" s="213" t="e">
        <f>#REF!</f>
        <v>#REF!</v>
      </c>
      <c r="K38" s="213">
        <f>K39+K40</f>
        <v>103000</v>
      </c>
      <c r="L38" s="214">
        <f>L39+L40</f>
        <v>103000</v>
      </c>
      <c r="O38" s="3"/>
    </row>
    <row r="39" spans="1:17" ht="63" customHeight="1" thickBot="1" x14ac:dyDescent="0.3">
      <c r="A39" s="237">
        <v>1</v>
      </c>
      <c r="B39" s="245" t="s">
        <v>104</v>
      </c>
      <c r="C39" s="252" t="s">
        <v>105</v>
      </c>
      <c r="D39" s="135"/>
      <c r="E39" s="136"/>
      <c r="F39" s="136"/>
      <c r="G39" s="136"/>
      <c r="H39" s="135"/>
      <c r="I39" s="137"/>
      <c r="J39" s="171">
        <v>2000</v>
      </c>
      <c r="K39" s="138">
        <v>3000</v>
      </c>
      <c r="L39" s="172">
        <v>3000</v>
      </c>
      <c r="O39" s="3"/>
    </row>
    <row r="40" spans="1:17" ht="63.75" customHeight="1" thickBot="1" x14ac:dyDescent="0.3">
      <c r="A40" s="152">
        <v>2</v>
      </c>
      <c r="B40" s="265" t="s">
        <v>108</v>
      </c>
      <c r="C40" s="253" t="s">
        <v>143</v>
      </c>
      <c r="D40" s="146"/>
      <c r="E40" s="94"/>
      <c r="F40" s="94"/>
      <c r="G40" s="94"/>
      <c r="H40" s="146"/>
      <c r="I40" s="147"/>
      <c r="J40" s="227"/>
      <c r="K40" s="87">
        <v>100000</v>
      </c>
      <c r="L40" s="246">
        <v>100000</v>
      </c>
      <c r="O40" s="3"/>
    </row>
    <row r="41" spans="1:17" ht="30.75" customHeight="1" thickBot="1" x14ac:dyDescent="0.3">
      <c r="A41" s="312" t="s">
        <v>120</v>
      </c>
      <c r="B41" s="313"/>
      <c r="C41" s="313"/>
      <c r="D41" s="191"/>
      <c r="E41" s="192"/>
      <c r="F41" s="192"/>
      <c r="G41" s="192"/>
      <c r="H41" s="191"/>
      <c r="I41" s="193"/>
      <c r="J41" s="208"/>
      <c r="K41" s="195">
        <f>K42</f>
        <v>10000</v>
      </c>
      <c r="L41" s="209">
        <f>L42</f>
        <v>9720</v>
      </c>
      <c r="N41" s="149"/>
      <c r="O41" s="3"/>
      <c r="Q41" s="149"/>
    </row>
    <row r="42" spans="1:17" ht="55.5" customHeight="1" thickBot="1" x14ac:dyDescent="0.3">
      <c r="A42" s="150">
        <v>1</v>
      </c>
      <c r="B42" s="277" t="s">
        <v>121</v>
      </c>
      <c r="C42" s="254" t="s">
        <v>122</v>
      </c>
      <c r="D42" s="34"/>
      <c r="E42" s="177"/>
      <c r="F42" s="177"/>
      <c r="G42" s="177"/>
      <c r="H42" s="34"/>
      <c r="I42" s="178"/>
      <c r="J42" s="57"/>
      <c r="K42" s="98">
        <v>10000</v>
      </c>
      <c r="L42" s="99">
        <v>9720</v>
      </c>
      <c r="N42" s="149"/>
      <c r="O42" s="3"/>
      <c r="Q42" s="149"/>
    </row>
    <row r="43" spans="1:17" ht="24" customHeight="1" thickBot="1" x14ac:dyDescent="0.35">
      <c r="A43" s="5"/>
      <c r="B43" s="5"/>
      <c r="C43" s="290" t="s">
        <v>84</v>
      </c>
      <c r="D43" s="291"/>
      <c r="E43" s="292"/>
      <c r="F43" s="292"/>
      <c r="G43" s="292"/>
      <c r="H43" s="291"/>
      <c r="I43" s="293"/>
      <c r="J43" s="294" t="e">
        <f>J38+J35+J30+J24+J19+J6</f>
        <v>#REF!</v>
      </c>
      <c r="K43" s="295">
        <f>K41+K38+K35+K30+K27+K24+K19+K6</f>
        <v>1703252.82</v>
      </c>
      <c r="L43" s="296">
        <f>L41+L38+L35+L30+L27+L24+L19+L6</f>
        <v>1693671.9</v>
      </c>
      <c r="N43" s="149"/>
      <c r="O43" s="149"/>
      <c r="Q43" s="149"/>
    </row>
    <row r="44" spans="1:17" x14ac:dyDescent="0.25">
      <c r="A44" s="5"/>
      <c r="B44" s="231"/>
      <c r="C44" s="256"/>
      <c r="D44" s="231"/>
      <c r="E44" s="257"/>
      <c r="F44" s="257"/>
      <c r="G44" s="257"/>
      <c r="H44" s="231"/>
      <c r="I44" s="232"/>
      <c r="J44" s="169"/>
      <c r="K44" s="258"/>
      <c r="L44" s="259"/>
      <c r="N44" s="149"/>
      <c r="O44" s="149"/>
      <c r="Q44" s="149"/>
    </row>
    <row r="45" spans="1:17" ht="49.5" customHeight="1" x14ac:dyDescent="0.25">
      <c r="A45" s="324" t="s">
        <v>137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N45" s="149"/>
      <c r="O45" s="149"/>
      <c r="Q45" s="149"/>
    </row>
    <row r="46" spans="1:17" ht="16.5" thickBot="1" x14ac:dyDescent="0.3">
      <c r="A46" s="5"/>
      <c r="B46" s="231"/>
      <c r="C46" s="256"/>
      <c r="D46" s="231"/>
      <c r="E46" s="257"/>
      <c r="F46" s="257"/>
      <c r="G46" s="257"/>
      <c r="H46" s="231"/>
      <c r="I46" s="232"/>
      <c r="J46" s="169"/>
      <c r="K46" s="169"/>
      <c r="L46" s="259"/>
    </row>
    <row r="47" spans="1:17" x14ac:dyDescent="0.25">
      <c r="A47" s="318" t="s">
        <v>111</v>
      </c>
      <c r="B47" s="319"/>
      <c r="C47" s="319"/>
      <c r="D47" s="319"/>
      <c r="E47" s="319"/>
      <c r="F47" s="319"/>
      <c r="G47" s="319"/>
      <c r="H47" s="319"/>
      <c r="I47" s="320"/>
      <c r="J47" s="325"/>
      <c r="K47" s="356" t="s">
        <v>109</v>
      </c>
      <c r="L47" s="354" t="s">
        <v>110</v>
      </c>
    </row>
    <row r="48" spans="1:17" ht="6" customHeight="1" thickBot="1" x14ac:dyDescent="0.3">
      <c r="A48" s="321"/>
      <c r="B48" s="322"/>
      <c r="C48" s="322"/>
      <c r="D48" s="322"/>
      <c r="E48" s="322"/>
      <c r="F48" s="322"/>
      <c r="G48" s="322"/>
      <c r="H48" s="322"/>
      <c r="I48" s="323"/>
      <c r="J48" s="326"/>
      <c r="K48" s="357"/>
      <c r="L48" s="355"/>
    </row>
    <row r="49" spans="1:12" ht="34.5" customHeight="1" x14ac:dyDescent="0.25">
      <c r="A49" s="242">
        <v>1</v>
      </c>
      <c r="B49" s="160" t="s">
        <v>21</v>
      </c>
      <c r="C49" s="260" t="s">
        <v>106</v>
      </c>
      <c r="D49" s="161"/>
      <c r="E49" s="162">
        <v>10000</v>
      </c>
      <c r="F49" s="163">
        <v>10000</v>
      </c>
      <c r="G49" s="163">
        <v>10000</v>
      </c>
      <c r="H49" s="161"/>
      <c r="I49" s="161"/>
      <c r="J49" s="164">
        <v>5000</v>
      </c>
      <c r="K49" s="138">
        <v>5000</v>
      </c>
      <c r="L49" s="139">
        <v>5000</v>
      </c>
    </row>
    <row r="50" spans="1:12" ht="45" customHeight="1" x14ac:dyDescent="0.25">
      <c r="A50" s="243">
        <v>2</v>
      </c>
      <c r="B50" s="123" t="s">
        <v>99</v>
      </c>
      <c r="C50" s="248" t="s">
        <v>102</v>
      </c>
      <c r="D50" s="100"/>
      <c r="E50" s="264"/>
      <c r="F50" s="72"/>
      <c r="G50" s="72"/>
      <c r="H50" s="100"/>
      <c r="I50" s="100"/>
      <c r="J50" s="155"/>
      <c r="K50" s="87">
        <v>4000</v>
      </c>
      <c r="L50" s="88">
        <v>4000</v>
      </c>
    </row>
    <row r="51" spans="1:12" ht="33" customHeight="1" x14ac:dyDescent="0.25">
      <c r="A51" s="243">
        <v>3</v>
      </c>
      <c r="B51" s="123" t="s">
        <v>32</v>
      </c>
      <c r="C51" s="248" t="s">
        <v>91</v>
      </c>
      <c r="D51" s="156"/>
      <c r="E51" s="156"/>
      <c r="F51" s="156"/>
      <c r="G51" s="156"/>
      <c r="H51" s="156"/>
      <c r="I51" s="156"/>
      <c r="J51" s="157">
        <v>20000</v>
      </c>
      <c r="K51" s="158">
        <v>56000</v>
      </c>
      <c r="L51" s="165">
        <v>56000</v>
      </c>
    </row>
    <row r="52" spans="1:12" ht="34.5" customHeight="1" x14ac:dyDescent="0.25">
      <c r="A52" s="243">
        <v>4</v>
      </c>
      <c r="B52" s="278" t="s">
        <v>123</v>
      </c>
      <c r="C52" s="248" t="s">
        <v>101</v>
      </c>
      <c r="D52" s="156"/>
      <c r="E52" s="156"/>
      <c r="F52" s="156"/>
      <c r="G52" s="156"/>
      <c r="H52" s="156"/>
      <c r="I52" s="156"/>
      <c r="J52" s="157"/>
      <c r="K52" s="158">
        <v>5000</v>
      </c>
      <c r="L52" s="165">
        <v>5000</v>
      </c>
    </row>
    <row r="53" spans="1:12" ht="60" customHeight="1" x14ac:dyDescent="0.25">
      <c r="A53" s="243">
        <v>5</v>
      </c>
      <c r="B53" s="123" t="s">
        <v>11</v>
      </c>
      <c r="C53" s="248" t="s">
        <v>124</v>
      </c>
      <c r="D53" s="156"/>
      <c r="E53" s="156"/>
      <c r="F53" s="156"/>
      <c r="G53" s="156"/>
      <c r="H53" s="156"/>
      <c r="I53" s="156"/>
      <c r="J53" s="157"/>
      <c r="K53" s="158">
        <v>35000</v>
      </c>
      <c r="L53" s="165">
        <v>35000</v>
      </c>
    </row>
    <row r="54" spans="1:12" ht="54" x14ac:dyDescent="0.25">
      <c r="A54" s="243">
        <v>6</v>
      </c>
      <c r="B54" s="123" t="s">
        <v>11</v>
      </c>
      <c r="C54" s="248" t="s">
        <v>107</v>
      </c>
      <c r="D54" s="100"/>
      <c r="E54" s="173">
        <v>95000</v>
      </c>
      <c r="F54" s="72">
        <v>110000</v>
      </c>
      <c r="G54" s="72">
        <f>100000+10000+25000</f>
        <v>135000</v>
      </c>
      <c r="H54" s="100"/>
      <c r="I54" s="72">
        <v>200000</v>
      </c>
      <c r="J54" s="155">
        <v>100000</v>
      </c>
      <c r="K54" s="87">
        <v>35000</v>
      </c>
      <c r="L54" s="88">
        <v>35000</v>
      </c>
    </row>
    <row r="55" spans="1:12" ht="46.5" customHeight="1" x14ac:dyDescent="0.25">
      <c r="A55" s="243">
        <v>7</v>
      </c>
      <c r="B55" s="314" t="s">
        <v>140</v>
      </c>
      <c r="C55" s="315" t="s">
        <v>125</v>
      </c>
      <c r="D55" s="16"/>
      <c r="E55" s="309">
        <v>105000</v>
      </c>
      <c r="F55" s="72">
        <v>20000</v>
      </c>
      <c r="G55" s="367">
        <v>105000</v>
      </c>
      <c r="H55" s="368" t="s">
        <v>74</v>
      </c>
      <c r="I55" s="309">
        <v>105000</v>
      </c>
      <c r="J55" s="369">
        <v>50000</v>
      </c>
      <c r="K55" s="370">
        <v>123600</v>
      </c>
      <c r="L55" s="366">
        <v>123600</v>
      </c>
    </row>
    <row r="56" spans="1:12" ht="15.75" hidden="1" customHeight="1" x14ac:dyDescent="0.25">
      <c r="A56" s="61"/>
      <c r="B56" s="314"/>
      <c r="C56" s="315"/>
      <c r="D56" s="16"/>
      <c r="E56" s="309"/>
      <c r="F56" s="72">
        <v>10000</v>
      </c>
      <c r="G56" s="367"/>
      <c r="H56" s="368"/>
      <c r="I56" s="309"/>
      <c r="J56" s="369"/>
      <c r="K56" s="370"/>
      <c r="L56" s="366"/>
    </row>
    <row r="57" spans="1:12" ht="15.75" hidden="1" customHeight="1" x14ac:dyDescent="0.25">
      <c r="A57" s="61"/>
      <c r="B57" s="166" t="s">
        <v>66</v>
      </c>
      <c r="C57" s="261" t="s">
        <v>36</v>
      </c>
      <c r="D57" s="16"/>
      <c r="E57" s="173">
        <v>1500</v>
      </c>
      <c r="F57" s="72"/>
      <c r="G57" s="72">
        <v>0</v>
      </c>
      <c r="H57" s="16"/>
      <c r="I57" s="16"/>
      <c r="J57" s="159"/>
      <c r="K57" s="148"/>
      <c r="L57" s="110"/>
    </row>
    <row r="58" spans="1:12" hidden="1" x14ac:dyDescent="0.25">
      <c r="A58" s="61"/>
      <c r="B58" s="166" t="s">
        <v>42</v>
      </c>
      <c r="C58" s="261" t="s">
        <v>36</v>
      </c>
      <c r="D58" s="16"/>
      <c r="E58" s="173">
        <v>8000</v>
      </c>
      <c r="F58" s="72"/>
      <c r="G58" s="72">
        <v>8000</v>
      </c>
      <c r="H58" s="16"/>
      <c r="I58" s="16"/>
      <c r="J58" s="159">
        <v>0</v>
      </c>
      <c r="K58" s="148"/>
      <c r="L58" s="110"/>
    </row>
    <row r="59" spans="1:12" ht="12.75" hidden="1" customHeight="1" x14ac:dyDescent="0.25">
      <c r="A59" s="61"/>
      <c r="B59" s="166" t="s">
        <v>71</v>
      </c>
      <c r="C59" s="261" t="s">
        <v>34</v>
      </c>
      <c r="D59" s="16"/>
      <c r="E59" s="173">
        <v>6000</v>
      </c>
      <c r="F59" s="72"/>
      <c r="G59" s="72">
        <v>0</v>
      </c>
      <c r="H59" s="16"/>
      <c r="I59" s="16"/>
      <c r="J59" s="159"/>
      <c r="K59" s="148"/>
      <c r="L59" s="110"/>
    </row>
    <row r="60" spans="1:12" ht="43.5" customHeight="1" x14ac:dyDescent="0.25">
      <c r="A60" s="276">
        <v>8</v>
      </c>
      <c r="B60" s="281" t="s">
        <v>37</v>
      </c>
      <c r="C60" s="280" t="s">
        <v>126</v>
      </c>
      <c r="D60" s="16"/>
      <c r="E60" s="77"/>
      <c r="F60" s="72"/>
      <c r="G60" s="74"/>
      <c r="H60" s="67"/>
      <c r="I60" s="67"/>
      <c r="J60" s="279"/>
      <c r="K60" s="180">
        <v>5000</v>
      </c>
      <c r="L60" s="181">
        <v>5000</v>
      </c>
    </row>
    <row r="61" spans="1:12" ht="15.75" customHeight="1" x14ac:dyDescent="0.25">
      <c r="A61" s="316">
        <v>9</v>
      </c>
      <c r="B61" s="375" t="s">
        <v>37</v>
      </c>
      <c r="C61" s="373" t="s">
        <v>127</v>
      </c>
      <c r="D61" s="16"/>
      <c r="E61" s="310">
        <v>105000</v>
      </c>
      <c r="F61" s="72">
        <v>20000</v>
      </c>
      <c r="G61" s="371">
        <v>105000</v>
      </c>
      <c r="H61" s="379" t="s">
        <v>74</v>
      </c>
      <c r="I61" s="310">
        <v>105000</v>
      </c>
      <c r="J61" s="377">
        <v>50000</v>
      </c>
      <c r="K61" s="345">
        <v>7500</v>
      </c>
      <c r="L61" s="337">
        <v>7500</v>
      </c>
    </row>
    <row r="62" spans="1:12" ht="29.25" customHeight="1" x14ac:dyDescent="0.25">
      <c r="A62" s="317"/>
      <c r="B62" s="376"/>
      <c r="C62" s="374"/>
      <c r="D62" s="16"/>
      <c r="E62" s="308"/>
      <c r="F62" s="72">
        <v>10000</v>
      </c>
      <c r="G62" s="372"/>
      <c r="H62" s="380"/>
      <c r="I62" s="308"/>
      <c r="J62" s="378"/>
      <c r="K62" s="347"/>
      <c r="L62" s="339"/>
    </row>
    <row r="63" spans="1:12" ht="40.5" x14ac:dyDescent="0.25">
      <c r="A63" s="243">
        <v>10</v>
      </c>
      <c r="B63" s="123" t="s">
        <v>128</v>
      </c>
      <c r="C63" s="248" t="s">
        <v>139</v>
      </c>
      <c r="D63" s="100"/>
      <c r="E63" s="173">
        <v>25000</v>
      </c>
      <c r="F63" s="72">
        <v>33500</v>
      </c>
      <c r="G63" s="100"/>
      <c r="H63" s="100"/>
      <c r="I63" s="173">
        <v>30000</v>
      </c>
      <c r="J63" s="155">
        <v>10000</v>
      </c>
      <c r="K63" s="87">
        <v>7500</v>
      </c>
      <c r="L63" s="88">
        <v>7500</v>
      </c>
    </row>
    <row r="64" spans="1:12" ht="15.75" hidden="1" customHeight="1" x14ac:dyDescent="0.25">
      <c r="A64" s="61"/>
      <c r="B64" s="166"/>
      <c r="C64" s="261"/>
      <c r="D64" s="16"/>
      <c r="E64" s="16"/>
      <c r="F64" s="16"/>
      <c r="G64" s="16"/>
      <c r="H64" s="16"/>
      <c r="I64" s="16"/>
      <c r="J64" s="159"/>
      <c r="K64" s="148"/>
      <c r="L64" s="110"/>
    </row>
    <row r="65" spans="1:17" ht="15.75" hidden="1" customHeight="1" x14ac:dyDescent="0.25">
      <c r="A65" s="61"/>
      <c r="B65" s="166" t="s">
        <v>11</v>
      </c>
      <c r="C65" s="261" t="s">
        <v>73</v>
      </c>
      <c r="D65" s="16"/>
      <c r="E65" s="173"/>
      <c r="F65" s="72">
        <v>10000</v>
      </c>
      <c r="G65" s="72">
        <v>0</v>
      </c>
      <c r="H65" s="16"/>
      <c r="I65" s="16"/>
      <c r="J65" s="159"/>
      <c r="K65" s="148"/>
      <c r="L65" s="110"/>
    </row>
    <row r="66" spans="1:17" ht="59.25" customHeight="1" thickBot="1" x14ac:dyDescent="0.3">
      <c r="A66" s="244">
        <v>11</v>
      </c>
      <c r="B66" s="123" t="s">
        <v>129</v>
      </c>
      <c r="C66" s="248" t="s">
        <v>130</v>
      </c>
      <c r="D66" s="100"/>
      <c r="E66" s="310">
        <v>5000</v>
      </c>
      <c r="F66" s="72">
        <v>10000</v>
      </c>
      <c r="G66" s="72">
        <v>5000</v>
      </c>
      <c r="H66" s="100"/>
      <c r="I66" s="72">
        <v>6000</v>
      </c>
      <c r="J66" s="155">
        <v>10000</v>
      </c>
      <c r="K66" s="87">
        <v>7500</v>
      </c>
      <c r="L66" s="88">
        <v>7500</v>
      </c>
    </row>
    <row r="67" spans="1:17" ht="16.5" hidden="1" customHeight="1" thickBot="1" x14ac:dyDescent="0.3">
      <c r="A67" s="241"/>
      <c r="B67" s="167" t="s">
        <v>11</v>
      </c>
      <c r="C67" s="120" t="s">
        <v>56</v>
      </c>
      <c r="D67" s="120"/>
      <c r="E67" s="311"/>
      <c r="F67" s="121"/>
      <c r="G67" s="121">
        <v>5000</v>
      </c>
      <c r="H67" s="120"/>
      <c r="I67" s="120"/>
      <c r="J67" s="168"/>
      <c r="K67" s="140"/>
      <c r="L67" s="122"/>
    </row>
    <row r="68" spans="1:17" ht="15.75" hidden="1" customHeight="1" x14ac:dyDescent="0.25">
      <c r="A68" s="64"/>
      <c r="B68" s="154" t="s">
        <v>47</v>
      </c>
      <c r="C68" s="102" t="s">
        <v>53</v>
      </c>
      <c r="D68" s="102"/>
      <c r="E68" s="308">
        <v>15000</v>
      </c>
      <c r="F68" s="104"/>
      <c r="G68" s="104"/>
      <c r="H68" s="8"/>
      <c r="I68" s="102"/>
      <c r="J68" s="105"/>
      <c r="K68" s="106"/>
      <c r="L68" s="107"/>
    </row>
    <row r="69" spans="1:17" ht="15.75" hidden="1" customHeight="1" x14ac:dyDescent="0.25">
      <c r="A69" s="61"/>
      <c r="B69" s="101"/>
      <c r="C69" s="16"/>
      <c r="D69" s="16"/>
      <c r="E69" s="309"/>
      <c r="F69" s="72">
        <v>15000</v>
      </c>
      <c r="G69" s="111"/>
      <c r="H69" s="8"/>
      <c r="I69" s="16"/>
      <c r="J69" s="108"/>
      <c r="K69" s="109"/>
      <c r="L69" s="110"/>
    </row>
    <row r="70" spans="1:17" ht="15.75" hidden="1" customHeight="1" x14ac:dyDescent="0.25">
      <c r="A70" s="61"/>
      <c r="B70" s="101" t="s">
        <v>15</v>
      </c>
      <c r="C70" s="16" t="s">
        <v>50</v>
      </c>
      <c r="D70" s="16"/>
      <c r="E70" s="66"/>
      <c r="F70" s="72"/>
      <c r="G70" s="72"/>
      <c r="H70" s="8"/>
      <c r="I70" s="16"/>
      <c r="J70" s="108"/>
      <c r="K70" s="109"/>
      <c r="L70" s="110"/>
    </row>
    <row r="71" spans="1:17" ht="15.75" hidden="1" customHeight="1" x14ac:dyDescent="0.25">
      <c r="A71" s="61"/>
      <c r="B71" s="101" t="s">
        <v>11</v>
      </c>
      <c r="C71" s="16" t="s">
        <v>59</v>
      </c>
      <c r="D71" s="16"/>
      <c r="E71" s="66"/>
      <c r="F71" s="72"/>
      <c r="G71" s="72"/>
      <c r="H71" s="8"/>
      <c r="I71" s="16"/>
      <c r="J71" s="108"/>
      <c r="K71" s="109"/>
      <c r="L71" s="110"/>
    </row>
    <row r="72" spans="1:17" ht="15.75" hidden="1" customHeight="1" x14ac:dyDescent="0.25">
      <c r="A72" s="63"/>
      <c r="B72" s="91" t="s">
        <v>11</v>
      </c>
      <c r="C72" s="67" t="s">
        <v>58</v>
      </c>
      <c r="D72" s="67"/>
      <c r="E72" s="77"/>
      <c r="F72" s="74"/>
      <c r="G72" s="74"/>
      <c r="H72" s="8"/>
      <c r="I72" s="16"/>
      <c r="J72" s="108"/>
      <c r="K72" s="109"/>
      <c r="L72" s="110"/>
    </row>
    <row r="73" spans="1:17" hidden="1" x14ac:dyDescent="0.25">
      <c r="A73" s="63"/>
      <c r="B73" s="101" t="s">
        <v>11</v>
      </c>
      <c r="C73" s="67" t="s">
        <v>78</v>
      </c>
      <c r="D73" s="67"/>
      <c r="E73" s="16"/>
      <c r="F73" s="74"/>
      <c r="G73" s="74"/>
      <c r="H73" s="8"/>
      <c r="I73" s="17">
        <v>15000</v>
      </c>
      <c r="J73" s="108">
        <v>0</v>
      </c>
      <c r="K73" s="109">
        <v>0</v>
      </c>
      <c r="L73" s="110"/>
    </row>
    <row r="74" spans="1:17" hidden="1" x14ac:dyDescent="0.25">
      <c r="A74" s="64"/>
      <c r="B74" s="101" t="s">
        <v>11</v>
      </c>
      <c r="C74" s="102" t="s">
        <v>79</v>
      </c>
      <c r="D74" s="102"/>
      <c r="E74" s="103"/>
      <c r="F74" s="104"/>
      <c r="G74" s="104"/>
      <c r="H74" s="8"/>
      <c r="I74" s="17">
        <v>10000</v>
      </c>
      <c r="J74" s="108">
        <v>0</v>
      </c>
      <c r="K74" s="109">
        <v>0</v>
      </c>
      <c r="L74" s="110"/>
    </row>
    <row r="75" spans="1:17" ht="16.5" hidden="1" thickBot="1" x14ac:dyDescent="0.3">
      <c r="A75" s="62"/>
      <c r="B75" s="112" t="s">
        <v>11</v>
      </c>
      <c r="C75" s="113" t="s">
        <v>12</v>
      </c>
      <c r="D75" s="113"/>
      <c r="E75" s="114">
        <v>10000</v>
      </c>
      <c r="F75" s="115">
        <v>12500</v>
      </c>
      <c r="G75" s="116">
        <v>10000</v>
      </c>
      <c r="H75" s="55"/>
      <c r="I75" s="117">
        <v>10000</v>
      </c>
      <c r="J75" s="118">
        <v>0</v>
      </c>
      <c r="K75" s="119">
        <v>0</v>
      </c>
      <c r="L75" s="110"/>
    </row>
    <row r="76" spans="1:17" ht="16.5" hidden="1" thickBot="1" x14ac:dyDescent="0.3">
      <c r="A76" s="36"/>
      <c r="B76" s="32"/>
      <c r="C76" s="33"/>
      <c r="E76" s="43">
        <f>SUM(E7:E75)</f>
        <v>1095500</v>
      </c>
      <c r="F76" s="43">
        <f>SUM(F7:F75)</f>
        <v>983500</v>
      </c>
      <c r="G76" s="43">
        <f>SUM(G7:G75)</f>
        <v>1112000</v>
      </c>
      <c r="H76" s="5"/>
      <c r="I76" s="35">
        <f ca="1">SUM(I7:I78)</f>
        <v>2553000</v>
      </c>
      <c r="J76" s="39"/>
      <c r="K76" s="39"/>
      <c r="L76" s="47"/>
    </row>
    <row r="77" spans="1:17" ht="26.25" customHeight="1" thickBot="1" x14ac:dyDescent="0.3">
      <c r="A77" s="228"/>
      <c r="B77" s="229"/>
      <c r="C77" s="297" t="s">
        <v>84</v>
      </c>
      <c r="D77" s="298"/>
      <c r="E77" s="299"/>
      <c r="F77" s="299"/>
      <c r="G77" s="300"/>
      <c r="H77" s="298"/>
      <c r="I77" s="300"/>
      <c r="J77" s="301" t="e">
        <f>J49+J55+#REF!+#REF!+#REF!+J63+J66+#REF!+#REF!</f>
        <v>#REF!</v>
      </c>
      <c r="K77" s="302">
        <f>K66+K63+K61+K60+K55+K54+K53+K52+K51+K50+K49</f>
        <v>291100</v>
      </c>
      <c r="L77" s="303">
        <f>L66+L63+L61+L60+L55+L54+L53+L52+L51+L50+L49</f>
        <v>291100</v>
      </c>
    </row>
    <row r="78" spans="1:17" ht="36.75" customHeight="1" thickBot="1" x14ac:dyDescent="0.35">
      <c r="A78" s="37"/>
      <c r="B78" s="230"/>
      <c r="C78" s="282" t="s">
        <v>85</v>
      </c>
      <c r="D78" s="283"/>
      <c r="E78" s="284"/>
      <c r="F78" s="284"/>
      <c r="G78" s="285">
        <f>SUM(G7:G75)</f>
        <v>1112000</v>
      </c>
      <c r="H78" s="283"/>
      <c r="I78" s="286">
        <f>SUM(I7:I75)</f>
        <v>1276000</v>
      </c>
      <c r="J78" s="287" t="e">
        <f>J43+J77</f>
        <v>#REF!</v>
      </c>
      <c r="K78" s="288">
        <f>K77+K43</f>
        <v>1994352.82</v>
      </c>
      <c r="L78" s="289">
        <f>L77+L43</f>
        <v>1984771.9</v>
      </c>
      <c r="N78" s="149"/>
      <c r="O78" s="149"/>
      <c r="Q78" s="149"/>
    </row>
    <row r="79" spans="1:17" ht="23.25" customHeight="1" x14ac:dyDescent="0.25">
      <c r="A79" s="231"/>
      <c r="B79" s="232"/>
      <c r="C79" s="233"/>
      <c r="D79" s="231"/>
      <c r="E79" s="169"/>
      <c r="F79" s="169"/>
      <c r="G79" s="234"/>
      <c r="H79" s="231"/>
      <c r="I79" s="235"/>
      <c r="J79" s="236"/>
      <c r="K79" s="236"/>
      <c r="L79" s="236"/>
      <c r="N79" s="149"/>
      <c r="O79" s="149"/>
      <c r="Q79" s="149"/>
    </row>
  </sheetData>
  <sortState ref="A4:K47">
    <sortCondition ref="C4:C47"/>
  </sortState>
  <mergeCells count="43">
    <mergeCell ref="G61:G62"/>
    <mergeCell ref="E61:E62"/>
    <mergeCell ref="C61:C62"/>
    <mergeCell ref="B61:B62"/>
    <mergeCell ref="L61:L62"/>
    <mergeCell ref="K61:K62"/>
    <mergeCell ref="J61:J62"/>
    <mergeCell ref="I61:I62"/>
    <mergeCell ref="H61:H62"/>
    <mergeCell ref="L55:L56"/>
    <mergeCell ref="G55:G56"/>
    <mergeCell ref="H55:H56"/>
    <mergeCell ref="I55:I56"/>
    <mergeCell ref="J55:J56"/>
    <mergeCell ref="K55:K56"/>
    <mergeCell ref="A24:C24"/>
    <mergeCell ref="A38:C38"/>
    <mergeCell ref="L47:L48"/>
    <mergeCell ref="K47:K48"/>
    <mergeCell ref="A19:C19"/>
    <mergeCell ref="A27:C27"/>
    <mergeCell ref="A30:C30"/>
    <mergeCell ref="L8:L15"/>
    <mergeCell ref="B4:C4"/>
    <mergeCell ref="C8:C16"/>
    <mergeCell ref="J8:J16"/>
    <mergeCell ref="K8:K16"/>
    <mergeCell ref="B1:L1"/>
    <mergeCell ref="E68:E69"/>
    <mergeCell ref="E66:E67"/>
    <mergeCell ref="A41:C41"/>
    <mergeCell ref="B55:B56"/>
    <mergeCell ref="C55:C56"/>
    <mergeCell ref="E55:E56"/>
    <mergeCell ref="A61:A62"/>
    <mergeCell ref="A47:I48"/>
    <mergeCell ref="A45:L45"/>
    <mergeCell ref="J47:J48"/>
    <mergeCell ref="A4:A5"/>
    <mergeCell ref="A3:L3"/>
    <mergeCell ref="A6:C6"/>
    <mergeCell ref="B8:B16"/>
    <mergeCell ref="A8:A16"/>
  </mergeCells>
  <pageMargins left="0.19685039370078741" right="0.19685039370078741" top="0.19685039370078741" bottom="0.19685039370078741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sport 2017</vt:lpstr>
      <vt:lpstr>2022 poytek+sport</vt:lpstr>
      <vt:lpstr>'2022 poytek+sport'!Obszar_wydruku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Barbara Kopera</cp:lastModifiedBy>
  <cp:lastPrinted>2026-05-07T10:02:31Z</cp:lastPrinted>
  <dcterms:created xsi:type="dcterms:W3CDTF">2017-10-10T06:28:36Z</dcterms:created>
  <dcterms:modified xsi:type="dcterms:W3CDTF">2026-05-07T11:06:22Z</dcterms:modified>
</cp:coreProperties>
</file>